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390" windowWidth="9720" windowHeight="3975" tabRatio="676" activeTab="2"/>
  </bookViews>
  <sheets>
    <sheet name="Select City &amp; State" sheetId="1" r:id="rId1"/>
    <sheet name="TDC Limit Calculation" sheetId="2" r:id="rId2"/>
    <sheet name="Maximum Grant Calculation" sheetId="3" r:id="rId3"/>
  </sheets>
  <definedNames>
    <definedName name="CSSrequest">'Maximum Grant Calculation'!$M$15</definedName>
    <definedName name="DemoBdgtRequest">'Maximum Grant Calculation'!$L$20</definedName>
    <definedName name="DemodUnitsNotReplcdOnSite">'Maximum Grant Calculation'!$K$28</definedName>
    <definedName name="ExtraDemoCost">'Maximum Grant Calculation'!$M$36</definedName>
    <definedName name="ExtraSiteCost">'Maximum Grant Calculation'!$M$39</definedName>
    <definedName name="MaxRevitGrant">'Maximum Grant Calculation'!$L$51</definedName>
    <definedName name="MaxTDCLimit">'Maximum Grant Calculation'!$M$12</definedName>
    <definedName name="NewPHUnitsBackOnSite">'Maximum Grant Calculation'!$K$26</definedName>
    <definedName name="OtherPHdevFundsOverTDC">'Maximum Grant Calculation'!#REF!</definedName>
    <definedName name="PcntUnitsNotReplOnSite">'Maximum Grant Calculation'!$K$31</definedName>
    <definedName name="_xlnm.Print_Area" localSheetId="2">'Maximum Grant Calculation'!$B$2:$N$59</definedName>
    <definedName name="_xlnm.Print_Area" localSheetId="0">'Select City &amp; State'!$B$2:$J$83</definedName>
    <definedName name="_xlnm.Print_Area" localSheetId="1">'TDC Limit Calculation'!$B$2:$K$91</definedName>
    <definedName name="UnitsToBeDemolished">'Maximum Grant Calculation'!$K$24</definedName>
  </definedNames>
  <calcPr fullCalcOnLoad="1"/>
  <pivotCaches>
    <pivotCache cacheId="3" r:id="rId4"/>
  </pivotCaches>
</workbook>
</file>

<file path=xl/sharedStrings.xml><?xml version="1.0" encoding="utf-8"?>
<sst xmlns="http://schemas.openxmlformats.org/spreadsheetml/2006/main" count="246" uniqueCount="145">
  <si>
    <t>City</t>
  </si>
  <si>
    <t>Type</t>
  </si>
  <si>
    <t>Data</t>
  </si>
  <si>
    <t>Total</t>
  </si>
  <si>
    <t>Elevator</t>
  </si>
  <si>
    <t>Row House</t>
  </si>
  <si>
    <t>Walkup</t>
  </si>
  <si>
    <t xml:space="preserve">  </t>
  </si>
  <si>
    <t>TDC Limit per Unit</t>
  </si>
  <si>
    <t>1BR</t>
  </si>
  <si>
    <t>2BR</t>
  </si>
  <si>
    <t>3BR</t>
  </si>
  <si>
    <t>4BR</t>
  </si>
  <si>
    <t>5BR</t>
  </si>
  <si>
    <t/>
  </si>
  <si>
    <t>TDC Limit Totals</t>
  </si>
  <si>
    <t>HCC Totals</t>
  </si>
  <si>
    <t xml:space="preserve">Subtotal New Units: </t>
  </si>
  <si>
    <t>Subtotal Rehab Units:</t>
  </si>
  <si>
    <t>COMPLETE THIS WORKSHEET LAST</t>
  </si>
  <si>
    <t>(</t>
  </si>
  <si>
    <t>)</t>
  </si>
  <si>
    <t>Step 1.</t>
  </si>
  <si>
    <t>Step 2.</t>
  </si>
  <si>
    <t>Step 3.</t>
  </si>
  <si>
    <t>Step 4.</t>
  </si>
  <si>
    <t>Step 5.</t>
  </si>
  <si>
    <t>Step 6.</t>
  </si>
  <si>
    <t>Step 7.</t>
  </si>
  <si>
    <t>Step 8.</t>
  </si>
  <si>
    <r>
      <t>NEW UNITS (new construction, and units to be acquired and rehabilitated</t>
    </r>
    <r>
      <rPr>
        <b/>
        <sz val="11"/>
        <rFont val="Arial"/>
        <family val="0"/>
      </rPr>
      <t>)</t>
    </r>
  </si>
  <si>
    <t>FOLLOW THE STEP-BY-STEP INSTRUCTIONS</t>
  </si>
  <si>
    <t>StateName</t>
  </si>
  <si>
    <t>Step 9.</t>
  </si>
  <si>
    <t>Totals for all New and Rehabilitation Units</t>
  </si>
  <si>
    <t>Step 11.</t>
  </si>
  <si>
    <t>Maximum allowable HOPE VI Revitalization Grant</t>
  </si>
  <si>
    <t>Page 1</t>
  </si>
  <si>
    <t>Page 2</t>
  </si>
  <si>
    <t>Page 3</t>
  </si>
  <si>
    <t>Step 10.</t>
  </si>
  <si>
    <t>TEXAS</t>
  </si>
  <si>
    <t>(from Attachment 7, Sources and Uses Budget)</t>
  </si>
  <si>
    <t>(Enter the combined total of the dwelling unit remediation and dwelling unit demolition line items from Attachment 7, Sources and Uses Budget)</t>
  </si>
  <si>
    <t>(Do not include existing public housing units to be rehabilitated)</t>
  </si>
  <si>
    <t>Attachment 9:</t>
  </si>
  <si>
    <t>Bedrooms</t>
  </si>
  <si>
    <t>Detached / Semi-Detached</t>
  </si>
  <si>
    <t>REHABILITATION UNITS (existing pubic housing units to be rehabilitated)*</t>
  </si>
  <si>
    <t xml:space="preserve">Definitions  </t>
  </si>
  <si>
    <t>Building Types</t>
  </si>
  <si>
    <t>Step 12.</t>
  </si>
  <si>
    <t>Number of Units</t>
  </si>
  <si>
    <t>HCC Limit 
per Unit</t>
  </si>
  <si>
    <t>TDC limit, unadjusted (entered automatically from "TDC Limit Calculation")</t>
  </si>
  <si>
    <t>(Note: request for HOPE VI Community and Supportive Services (CSS) funding may not exceed 15% of total grant requested, and amounts above 5% of grant must be matched by other sources.)</t>
  </si>
  <si>
    <t>Subtotal: TDC limit, adjusted (for CSS, abatement/demolition, and extraordinary site costs)</t>
  </si>
  <si>
    <t>Subtotal: Adjusted maximum allowable grant, after accounting for additional capital assistance</t>
  </si>
  <si>
    <t>TDC/Grant Limitations Worksheet</t>
  </si>
  <si>
    <t>Demo/abatement costs attributable to units to be demolished and not replaced on orig. site</t>
  </si>
  <si>
    <t>Select your City from the menu below.</t>
  </si>
  <si>
    <t>Enter HOPE VI request for "extraordinary site costs" (certified by architect or engineer).</t>
  </si>
  <si>
    <t>Enter number of PH units to be built back on the original site.</t>
  </si>
  <si>
    <r>
      <t>Enter number of PH units to be demolished (</t>
    </r>
    <r>
      <rPr>
        <b/>
        <u val="single"/>
        <sz val="11"/>
        <color indexed="10"/>
        <rFont val="Arial"/>
        <family val="2"/>
      </rPr>
      <t>after</t>
    </r>
    <r>
      <rPr>
        <b/>
        <sz val="11"/>
        <color indexed="10"/>
        <rFont val="Arial"/>
        <family val="2"/>
      </rPr>
      <t xml:space="preserve"> date of application only).</t>
    </r>
  </si>
  <si>
    <t>Enter HOPE VI request for CSS funding.</t>
  </si>
  <si>
    <t>Click as indicated to see the lists of cities, scroll through the list, click on your City, and click "OK."</t>
  </si>
  <si>
    <t>Click as indicated to see the lists of states, scroll through the list, click on your State, and click "OK."</t>
  </si>
  <si>
    <t>Repeat Step 1 to select your State from the menu below.</t>
  </si>
  <si>
    <t>BUILDING
TYPE</t>
  </si>
  <si>
    <t>Step 13.</t>
  </si>
  <si>
    <t>(If different than maximum allowable grant request, above)</t>
  </si>
  <si>
    <t>Enter name of PHA:</t>
  </si>
  <si>
    <t>TDC Limit 
per Unit</t>
  </si>
  <si>
    <t>TDC Limit
per Unit</t>
  </si>
  <si>
    <t xml:space="preserve">(a) Enter name(s) of project(s): </t>
  </si>
  <si>
    <t>(b) Enter City (from TDC table):</t>
  </si>
  <si>
    <t>(c) Enter State (from TDC table):</t>
  </si>
  <si>
    <t>Note: If completing Attachment 9 manually, rather than using the Excel workbook, start at Step 4 (page 2).</t>
  </si>
  <si>
    <t>Community Renewal 
Allowance Total</t>
  </si>
  <si>
    <t>Comm Renewal 
Allowance Total</t>
  </si>
  <si>
    <t>TDC Limit per Unit*</t>
  </si>
  <si>
    <r>
      <t xml:space="preserve">* </t>
    </r>
    <r>
      <rPr>
        <sz val="11"/>
        <rFont val="Arial"/>
        <family val="0"/>
      </rPr>
      <t xml:space="preserve">Rehabilitation Units are eligible for 90% of the TDC limit.  If the project unit configuration (number of units or bedrooms) will change due to rehabilitation activities, use the number of units and bedroom sizes </t>
    </r>
    <r>
      <rPr>
        <u val="single"/>
        <sz val="11"/>
        <rFont val="Arial"/>
        <family val="2"/>
      </rPr>
      <t>after</t>
    </r>
    <r>
      <rPr>
        <sz val="11"/>
        <rFont val="Arial"/>
        <family val="0"/>
      </rPr>
      <t xml:space="preserve"> rehabilitation, not the unit configuration before rehabilitation.</t>
    </r>
  </si>
  <si>
    <t>BR's</t>
  </si>
  <si>
    <t>To determine the maximum grant amount that may be requested in this HOPE VI revitalization application, enter the requested information.  If you are using the Excel form, totals are calculated automatically.</t>
  </si>
  <si>
    <t>Enter HOPE VI funds requested for demolition and remediation of dwelling units.</t>
  </si>
  <si>
    <t>Number of PH units to be demolished and not replaced back on original site</t>
  </si>
  <si>
    <t>(Number of units identified in Step 9, minus the number of units identified in Step 10)</t>
  </si>
  <si>
    <t>Percent of original PH units to be demolished and not replaced back on original site</t>
  </si>
  <si>
    <t>10(a)</t>
  </si>
  <si>
    <t>(Number of units identified in 10(a), divided by number of units identified in Step 9)</t>
  </si>
  <si>
    <t>10(b)</t>
  </si>
  <si>
    <t>%</t>
  </si>
  <si>
    <t>Example: Step 9 = 100 units to be demolished.  Step 10 = 40 PH units to be built back on original site. 10(a) = 60 units demolished and not built back on original site.  10(b) = 60/100 = 60%</t>
  </si>
  <si>
    <t>(Dollar amount identified in Step 8, multiplied by percentage identified in 10(b))</t>
  </si>
  <si>
    <t>If you are manually calculating the maximum grant amount that may be requested on this Attachment 9, follow the calculation instructions provided below on this worksheet.</t>
  </si>
  <si>
    <t>10(c)</t>
  </si>
  <si>
    <t>11(a)</t>
  </si>
  <si>
    <t>6(a)</t>
  </si>
  <si>
    <t>6(b)</t>
  </si>
  <si>
    <t>6(c)</t>
  </si>
  <si>
    <t xml:space="preserve">In the appropriate BUILDING TYPE and Bedroom (BR) categories below, enter the number of 
NEW UNITS in section 6(a), and/or REHABILITATION UNITS in section 6(b), proposed for funding under this application.  </t>
  </si>
  <si>
    <t xml:space="preserve">The Excel form will calculate totals for each unit type, and worksheet totals in section 6(c), based on City and State selected on page 1. </t>
  </si>
  <si>
    <t>6(d)</t>
  </si>
  <si>
    <t>(To calculate manually, enter the TDC Limit Total for all New and Rehabilitation Units from 6(c), page 2)</t>
  </si>
  <si>
    <t>(Total of amounts above: 6(d) + Step 7 + 10(c) + Step 11)</t>
  </si>
  <si>
    <t>(Total of Subtotal in 11(a), minus amount identified in Step 12)</t>
  </si>
  <si>
    <t>12(a)</t>
  </si>
  <si>
    <t>12(b)</t>
  </si>
  <si>
    <t>12(c)</t>
  </si>
  <si>
    <t>(Include any project funds from the following sources: Public Housing Capital Funds or Mod funds (e.g., CIAP or CGP funds); Public Housing Development grants; previously-awarded HOPE VI demolition-only grants; and any borrowed funds secured by Capital Funds (from Attachment 7, Sources and Uses Budget))</t>
  </si>
  <si>
    <t>(The lesser of 12(a) (adjusted max. possible grant), and 12(b) ($20,000,000))</t>
  </si>
  <si>
    <t>If you have selected a valid City/State combination, a table will be created that extends down to row 82.  The TDC limits for each unit type shown on this table will be transferred automatically to the table on the next worksheet, "TDC Limit Calculation."</t>
  </si>
  <si>
    <t>Detached/Semi-Detached</t>
  </si>
  <si>
    <t>ABILENE</t>
  </si>
  <si>
    <t>Enter the amount of your 2003 HOPE VI Revitalization Grant Request</t>
  </si>
  <si>
    <t>Maximum allowable 2003 HOPE VI revitalization grant request</t>
  </si>
  <si>
    <t>(In accordance with provisions of the HUD 2003 HOPE VI Notice of Funding Availability)</t>
  </si>
  <si>
    <t>Enter all other HUD PH capital assistance proposed for HOPE VI development.</t>
  </si>
  <si>
    <r>
      <t>NEW UNITS</t>
    </r>
    <r>
      <rPr>
        <sz val="10"/>
        <rFont val="Arial"/>
        <family val="2"/>
      </rPr>
      <t xml:space="preserve"> include all on-site and off-site rental units that will receive public housing operating subsidy.  Also include any homeownership units (including lease-purchase), that will be newly-constructed or acquired (with or without rehabilitation) utilizing any HOPE VI grant funds or other public housing capital assistance for development.</t>
    </r>
  </si>
  <si>
    <r>
      <t>REHABILITATION UNITS</t>
    </r>
    <r>
      <rPr>
        <sz val="10"/>
        <rFont val="Arial"/>
        <family val="2"/>
      </rPr>
      <t xml:space="preserve"> include only existing public housing units that are proposed for rehabilitation utilizing HOPE VI grant funds or other public housing capital assistance.</t>
    </r>
  </si>
  <si>
    <r>
      <t>Detached</t>
    </r>
    <r>
      <rPr>
        <sz val="10"/>
        <rFont val="Arial"/>
        <family val="2"/>
      </rPr>
      <t xml:space="preserve"> buildings are single-family dwellings.</t>
    </r>
  </si>
  <si>
    <r>
      <t>Semi-Detached</t>
    </r>
    <r>
      <rPr>
        <sz val="10"/>
        <rFont val="Arial"/>
        <family val="2"/>
      </rPr>
      <t xml:space="preserve"> buildings, also referred to as "duplex" units, are structures that include only two units.  </t>
    </r>
  </si>
  <si>
    <r>
      <t>Elevator</t>
    </r>
    <r>
      <rPr>
        <sz val="10"/>
        <rFont val="Arial"/>
        <family val="2"/>
      </rPr>
      <t xml:space="preserve"> buildings include only those structures with an elevator and four or more floors above ground.</t>
    </r>
  </si>
  <si>
    <r>
      <t>Walkup</t>
    </r>
    <r>
      <rPr>
        <sz val="10"/>
        <rFont val="Arial"/>
        <family val="2"/>
      </rPr>
      <t xml:space="preserve"> buildings include all structures with three or more units that are not classified as </t>
    </r>
    <r>
      <rPr>
        <u val="single"/>
        <sz val="10"/>
        <rFont val="Arial"/>
        <family val="2"/>
      </rPr>
      <t>Elevator</t>
    </r>
    <r>
      <rPr>
        <sz val="10"/>
        <rFont val="Arial"/>
        <family val="2"/>
      </rPr>
      <t xml:space="preserve"> or </t>
    </r>
    <r>
      <rPr>
        <u val="single"/>
        <sz val="10"/>
        <rFont val="Arial"/>
        <family val="2"/>
      </rPr>
      <t>Row House</t>
    </r>
    <r>
      <rPr>
        <sz val="10"/>
        <rFont val="Arial"/>
        <family val="2"/>
      </rPr>
      <t>.</t>
    </r>
  </si>
  <si>
    <r>
      <t>Row House</t>
    </r>
    <r>
      <rPr>
        <sz val="10"/>
        <rFont val="Arial"/>
        <family val="2"/>
      </rPr>
      <t xml:space="preserve"> refers to any structure with three or more units that has only vertical common walls. 
  If a building with three or more units has upper/lower units (and is not an elevator building), it is classified as a </t>
    </r>
    <r>
      <rPr>
        <u val="single"/>
        <sz val="10"/>
        <rFont val="Arial"/>
        <family val="2"/>
      </rPr>
      <t>Walkup</t>
    </r>
    <r>
      <rPr>
        <sz val="10"/>
        <rFont val="Arial"/>
        <family val="2"/>
      </rPr>
      <t>.</t>
    </r>
  </si>
  <si>
    <t>This table includes all Total Development Cost (TDC) dollar limits published in HUD Notice PIH 2003-8.  If your City is not shown, contact Mr. Satinder Munjal for assistance: HUD Office of Public Housing Investments, (202) 708-0614, extension 4196.</t>
  </si>
  <si>
    <t>0 Bedrooms TDC</t>
  </si>
  <si>
    <t>1 Bedrooms TDC</t>
  </si>
  <si>
    <t>2 Bedrooms TDC</t>
  </si>
  <si>
    <t>3 Bedrooms TDC</t>
  </si>
  <si>
    <t>4 BedroomsTDC</t>
  </si>
  <si>
    <t>5 Bedrooms TDC</t>
  </si>
  <si>
    <t>6 Bedrooms TDC</t>
  </si>
  <si>
    <t>0 Bedrooms HCC</t>
  </si>
  <si>
    <t>1 Bedrooms HCC</t>
  </si>
  <si>
    <t>2 Bedrooms HCC</t>
  </si>
  <si>
    <t>3 Bedrooms HCC</t>
  </si>
  <si>
    <t>4 Bedrooms HCC</t>
  </si>
  <si>
    <t>5 Bedrooms HCC</t>
  </si>
  <si>
    <t>6 Bedrooms HCC</t>
  </si>
  <si>
    <t>If you are completing this Attachment 9 manually, use the applicable TDC limits for each unit type found in HUD Notice PIH 2003-8.</t>
  </si>
  <si>
    <t>Note:  If the selected City or State is wrong, return to Page 1, Steps 1 and 2, to correct your selections (click on "Select City &amp; State" tab below).</t>
  </si>
  <si>
    <t>&lt;-- Select your City from list here</t>
  </si>
  <si>
    <t>&lt;-- Select your State from list here</t>
  </si>
  <si>
    <t>After selecting the appropriate City and State, go to Step 4, page 2.  (If using the Excel file, 
click on the worksheet tab entitled "TDC Limit Calculation" at the bottom of this window.)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</si>
</sst>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_);\(0\)"/>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0.0%"/>
    <numFmt numFmtId="172" formatCode="_(* #,##0.0_);_(* \(#,##0.0\);_(* &quot;-&quot;??_);_(@_)"/>
    <numFmt numFmtId="173" formatCode="_(* #,##0.0_);_(* \(#,##0.0\);_(* &quot;-&quot;?_);_(@_)"/>
  </numFmts>
  <fonts count="29">
    <font>
      <sz val="11"/>
      <name val="Arial"/>
      <family val="0"/>
    </font>
    <font>
      <b/>
      <sz val="11"/>
      <name val="Arial"/>
      <family val="0"/>
    </font>
    <font>
      <i/>
      <sz val="11"/>
      <name val="Arial"/>
      <family val="0"/>
    </font>
    <font>
      <b/>
      <i/>
      <sz val="11"/>
      <name val="Arial"/>
      <family val="0"/>
    </font>
    <font>
      <i/>
      <sz val="10"/>
      <name val="Arial"/>
      <family val="0"/>
    </font>
    <font>
      <b/>
      <sz val="10"/>
      <name val="Arial"/>
      <family val="0"/>
    </font>
    <font>
      <sz val="11"/>
      <color indexed="12"/>
      <name val="Arial"/>
      <family val="2"/>
    </font>
    <font>
      <b/>
      <i/>
      <sz val="10"/>
      <name val="Arial"/>
      <family val="0"/>
    </font>
    <font>
      <sz val="8"/>
      <name val="Tahoma"/>
      <family val="2"/>
    </font>
    <font>
      <b/>
      <sz val="10"/>
      <color indexed="10"/>
      <name val="Arial"/>
      <family val="2"/>
    </font>
    <font>
      <sz val="11"/>
      <color indexed="8"/>
      <name val="Arial"/>
      <family val="2"/>
    </font>
    <font>
      <b/>
      <sz val="11"/>
      <color indexed="10"/>
      <name val="Arial"/>
      <family val="2"/>
    </font>
    <font>
      <b/>
      <sz val="11"/>
      <color indexed="8"/>
      <name val="Arial"/>
      <family val="2"/>
    </font>
    <font>
      <b/>
      <u val="single"/>
      <sz val="11"/>
      <color indexed="10"/>
      <name val="Arial"/>
      <family val="2"/>
    </font>
    <font>
      <i/>
      <sz val="10"/>
      <color indexed="8"/>
      <name val="Arial"/>
      <family val="2"/>
    </font>
    <font>
      <i/>
      <sz val="10"/>
      <color indexed="12"/>
      <name val="Arial"/>
      <family val="2"/>
    </font>
    <font>
      <b/>
      <sz val="11"/>
      <color indexed="12"/>
      <name val="Arial"/>
      <family val="2"/>
    </font>
    <font>
      <u val="singleAccounting"/>
      <sz val="11"/>
      <color indexed="12"/>
      <name val="Arial"/>
      <family val="2"/>
    </font>
    <font>
      <u val="singleAccounting"/>
      <sz val="11"/>
      <name val="Arial"/>
      <family val="2"/>
    </font>
    <font>
      <u val="doubleAccounting"/>
      <sz val="11"/>
      <name val="Arial"/>
      <family val="2"/>
    </font>
    <font>
      <sz val="10"/>
      <name val="Arial"/>
      <family val="2"/>
    </font>
    <font>
      <sz val="9"/>
      <color indexed="8"/>
      <name val="Arial"/>
      <family val="2"/>
    </font>
    <font>
      <sz val="9"/>
      <name val="Arial"/>
      <family val="2"/>
    </font>
    <font>
      <b/>
      <sz val="14"/>
      <color indexed="10"/>
      <name val="Arial"/>
      <family val="2"/>
    </font>
    <font>
      <b/>
      <sz val="14"/>
      <name val="Times New Roman"/>
      <family val="1"/>
    </font>
    <font>
      <u val="single"/>
      <sz val="11"/>
      <name val="Arial"/>
      <family val="2"/>
    </font>
    <font>
      <u val="doubleAccounting"/>
      <sz val="11"/>
      <color indexed="12"/>
      <name val="Arial"/>
      <family val="2"/>
    </font>
    <font>
      <u val="single"/>
      <sz val="10"/>
      <name val="Arial"/>
      <family val="2"/>
    </font>
    <font>
      <b/>
      <sz val="12"/>
      <name val="Times New Roman"/>
      <family val="1"/>
    </font>
  </fonts>
  <fills count="3">
    <fill>
      <patternFill/>
    </fill>
    <fill>
      <patternFill patternType="gray125"/>
    </fill>
    <fill>
      <patternFill patternType="solid">
        <fgColor indexed="9"/>
        <bgColor indexed="64"/>
      </patternFill>
    </fill>
  </fills>
  <borders count="72">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diagonalUp="1" diagonalDown="1">
      <left style="medium"/>
      <right style="medium"/>
      <top style="medium"/>
      <bottom style="medium"/>
      <diagonal style="thin"/>
    </border>
    <border diagonalUp="1" diagonalDown="1">
      <left style="thin"/>
      <right style="thin"/>
      <top style="thin"/>
      <bottom style="thin"/>
      <diagonal style="thin"/>
    </border>
    <border>
      <left>
        <color indexed="63"/>
      </left>
      <right style="thin"/>
      <top style="thin"/>
      <bottom style="thin"/>
    </border>
    <border diagonalUp="1" diagonalDown="1">
      <left style="thin"/>
      <right style="thin"/>
      <top style="thin"/>
      <bottom style="medium"/>
      <diagonal style="thin"/>
    </border>
    <border>
      <left>
        <color indexed="63"/>
      </left>
      <right>
        <color indexed="63"/>
      </right>
      <top style="thin"/>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diagonalUp="1" diagonalDown="1">
      <left>
        <color indexed="63"/>
      </left>
      <right style="thin"/>
      <top style="thin"/>
      <bottom style="thin"/>
      <diagonal style="thin"/>
    </border>
    <border diagonalUp="1" diagonalDown="1">
      <left>
        <color indexed="63"/>
      </left>
      <right style="thin"/>
      <top style="thin"/>
      <bottom style="medium"/>
      <diagonal style="thin"/>
    </border>
    <border>
      <left style="medium">
        <color indexed="12"/>
      </left>
      <right style="medium">
        <color indexed="12"/>
      </right>
      <top style="medium">
        <color indexed="12"/>
      </top>
      <bottom style="medium">
        <color indexed="12"/>
      </botto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style="thin"/>
      <bottom>
        <color indexed="63"/>
      </bottom>
    </border>
    <border>
      <left style="medium">
        <color indexed="12"/>
      </left>
      <right style="medium">
        <color indexed="12"/>
      </right>
      <top style="medium">
        <color indexed="12"/>
      </top>
      <bottom style="thin">
        <color indexed="12"/>
      </bottom>
    </border>
    <border>
      <left style="medium">
        <color indexed="12"/>
      </left>
      <right style="medium">
        <color indexed="12"/>
      </right>
      <top>
        <color indexed="63"/>
      </top>
      <bottom style="thin">
        <color indexed="12"/>
      </bottom>
    </border>
    <border>
      <left style="thin"/>
      <right style="thin"/>
      <top>
        <color indexed="63"/>
      </top>
      <bottom style="thin"/>
    </border>
    <border>
      <left style="thin"/>
      <right style="thin"/>
      <top style="medium"/>
      <bottom style="thin"/>
    </border>
    <border>
      <left>
        <color indexed="63"/>
      </left>
      <right>
        <color indexed="63"/>
      </right>
      <top style="medium">
        <color indexed="12"/>
      </top>
      <bottom style="thin"/>
    </border>
    <border>
      <left style="medium"/>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7">
    <xf numFmtId="0" fontId="0" fillId="0" borderId="0" xfId="0" applyAlignment="1">
      <alignment/>
    </xf>
    <xf numFmtId="0" fontId="1" fillId="0" borderId="0" xfId="0" applyFont="1" applyAlignment="1">
      <alignment horizontal="centerContinuous" vertical="center"/>
    </xf>
    <xf numFmtId="0" fontId="0" fillId="0" borderId="0" xfId="0" applyBorder="1" applyAlignment="1">
      <alignment/>
    </xf>
    <xf numFmtId="1" fontId="0" fillId="0" borderId="0" xfId="0" applyNumberFormat="1" applyBorder="1" applyAlignment="1" applyProtection="1">
      <alignment/>
      <protection locked="0"/>
    </xf>
    <xf numFmtId="164" fontId="0" fillId="0" borderId="0" xfId="0" applyNumberFormat="1" applyBorder="1" applyAlignment="1" applyProtection="1">
      <alignment horizontal="left"/>
      <protection locked="0"/>
    </xf>
    <xf numFmtId="164" fontId="0" fillId="0" borderId="0" xfId="0" applyNumberFormat="1" applyBorder="1" applyAlignment="1">
      <alignment horizontal="left"/>
    </xf>
    <xf numFmtId="0" fontId="1" fillId="2" borderId="0" xfId="0" applyNumberFormat="1" applyFont="1" applyFill="1" applyBorder="1" applyAlignment="1">
      <alignment horizontal="centerContinuous"/>
    </xf>
    <xf numFmtId="0" fontId="1"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0" fontId="2" fillId="0" borderId="0" xfId="0" applyFont="1" applyAlignment="1" applyProtection="1" quotePrefix="1">
      <alignment horizontal="left"/>
      <protection/>
    </xf>
    <xf numFmtId="0" fontId="0" fillId="0" borderId="0" xfId="0" applyFill="1" applyAlignment="1">
      <alignment/>
    </xf>
    <xf numFmtId="0" fontId="11" fillId="0" borderId="0" xfId="0" applyFont="1" applyAlignment="1">
      <alignment horizontal="center"/>
    </xf>
    <xf numFmtId="0" fontId="11" fillId="0" borderId="0" xfId="0" applyFont="1" applyAlignment="1" applyProtection="1">
      <alignment horizontal="center"/>
      <protection/>
    </xf>
    <xf numFmtId="0" fontId="0"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left"/>
    </xf>
    <xf numFmtId="0" fontId="0" fillId="0" borderId="1" xfId="0" applyFill="1" applyBorder="1" applyAlignment="1">
      <alignment/>
    </xf>
    <xf numFmtId="0" fontId="0" fillId="0" borderId="2" xfId="0" applyFill="1" applyBorder="1" applyAlignment="1">
      <alignment/>
    </xf>
    <xf numFmtId="0" fontId="11" fillId="0" borderId="0" xfId="0" applyFont="1"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11" fillId="0" borderId="0" xfId="0" applyFont="1" applyFill="1" applyBorder="1" applyAlignment="1" quotePrefix="1">
      <alignment horizontal="center" vertical="center"/>
    </xf>
    <xf numFmtId="0" fontId="0" fillId="0" borderId="6" xfId="0" applyBorder="1" applyAlignment="1">
      <alignment/>
    </xf>
    <xf numFmtId="0" fontId="0" fillId="0" borderId="7" xfId="0" applyBorder="1" applyAlignment="1">
      <alignment/>
    </xf>
    <xf numFmtId="0" fontId="0" fillId="0" borderId="3" xfId="0" applyFill="1" applyBorder="1" applyAlignment="1">
      <alignment vertical="center" wrapText="1"/>
    </xf>
    <xf numFmtId="0" fontId="0" fillId="0" borderId="8" xfId="0" applyBorder="1" applyAlignment="1">
      <alignment/>
    </xf>
    <xf numFmtId="0" fontId="0" fillId="0" borderId="0"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49" fontId="2" fillId="0" borderId="0" xfId="0" applyNumberFormat="1" applyFont="1" applyFill="1" applyBorder="1" applyAlignment="1" applyProtection="1">
      <alignment horizontal="centerContinuous" vertical="center" wrapText="1"/>
      <protection/>
    </xf>
    <xf numFmtId="49" fontId="0" fillId="0" borderId="0" xfId="0" applyNumberFormat="1" applyFill="1" applyBorder="1" applyAlignment="1" applyProtection="1">
      <alignment horizontal="centerContinuous" vertical="center" wrapText="1"/>
      <protection/>
    </xf>
    <xf numFmtId="49" fontId="0" fillId="0" borderId="0" xfId="0" applyNumberFormat="1" applyFill="1" applyBorder="1" applyAlignment="1">
      <alignment horizontal="centerContinuous" vertical="center" wrapText="1"/>
    </xf>
    <xf numFmtId="49" fontId="0" fillId="0" borderId="3" xfId="0" applyNumberFormat="1" applyFill="1" applyBorder="1" applyAlignment="1">
      <alignment horizontal="centerContinuous" vertical="center" wrapText="1"/>
    </xf>
    <xf numFmtId="49" fontId="2" fillId="0" borderId="0" xfId="0" applyNumberFormat="1" applyFont="1" applyFill="1" applyBorder="1" applyAlignment="1" applyProtection="1">
      <alignment horizontal="left" vertical="center"/>
      <protection/>
    </xf>
    <xf numFmtId="0" fontId="4" fillId="0" borderId="9" xfId="0" applyFont="1" applyFill="1" applyBorder="1" applyAlignment="1" applyProtection="1" quotePrefix="1">
      <alignment horizontal="center" vertical="center" wrapText="1"/>
      <protection/>
    </xf>
    <xf numFmtId="42" fontId="0" fillId="0" borderId="10" xfId="0" applyNumberFormat="1" applyFill="1" applyBorder="1" applyAlignment="1" applyProtection="1">
      <alignment horizontal="left" vertical="center"/>
      <protection/>
    </xf>
    <xf numFmtId="0" fontId="0" fillId="0" borderId="7" xfId="0" applyFill="1" applyBorder="1" applyAlignment="1" applyProtection="1">
      <alignment vertical="center"/>
      <protection/>
    </xf>
    <xf numFmtId="0" fontId="0" fillId="0" borderId="3" xfId="0" applyFill="1" applyBorder="1" applyAlignment="1" applyProtection="1">
      <alignment vertical="center"/>
      <protection/>
    </xf>
    <xf numFmtId="42" fontId="0" fillId="0" borderId="11" xfId="0" applyNumberFormat="1" applyFill="1" applyBorder="1" applyAlignment="1" applyProtection="1">
      <alignment horizontal="left" vertical="center"/>
      <protection/>
    </xf>
    <xf numFmtId="1" fontId="0" fillId="0" borderId="0" xfId="0" applyNumberFormat="1" applyFill="1" applyBorder="1" applyAlignment="1" applyProtection="1">
      <alignment vertical="center"/>
      <protection/>
    </xf>
    <xf numFmtId="164"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5" fillId="0" borderId="12" xfId="0" applyFont="1" applyFill="1" applyBorder="1" applyAlignment="1" applyProtection="1">
      <alignment horizontal="centerContinuous" vertical="center" wrapText="1"/>
      <protection/>
    </xf>
    <xf numFmtId="0" fontId="0" fillId="0" borderId="13" xfId="0" applyFill="1" applyBorder="1" applyAlignment="1" applyProtection="1" quotePrefix="1">
      <alignment horizontal="centerContinuous" vertical="center"/>
      <protection/>
    </xf>
    <xf numFmtId="37" fontId="1" fillId="0" borderId="14" xfId="0" applyNumberFormat="1" applyFont="1" applyFill="1" applyBorder="1" applyAlignment="1" applyProtection="1">
      <alignment vertical="center"/>
      <protection/>
    </xf>
    <xf numFmtId="164" fontId="0" fillId="0" borderId="3" xfId="0" applyNumberFormat="1" applyFill="1" applyBorder="1" applyAlignment="1" applyProtection="1">
      <alignment horizontal="left" vertical="center"/>
      <protection locked="0"/>
    </xf>
    <xf numFmtId="0" fontId="2" fillId="0" borderId="4" xfId="0" applyFont="1" applyFill="1" applyBorder="1" applyAlignment="1" applyProtection="1" quotePrefix="1">
      <alignment horizontal="left" vertical="center"/>
      <protection/>
    </xf>
    <xf numFmtId="0" fontId="0" fillId="0" borderId="4" xfId="0" applyFill="1" applyBorder="1" applyAlignment="1" applyProtection="1">
      <alignment vertical="center"/>
      <protection/>
    </xf>
    <xf numFmtId="1" fontId="0" fillId="0" borderId="4" xfId="0" applyNumberFormat="1" applyFill="1" applyBorder="1" applyAlignment="1" applyProtection="1">
      <alignment vertical="center"/>
      <protection/>
    </xf>
    <xf numFmtId="164" fontId="0" fillId="0" borderId="4" xfId="0" applyNumberFormat="1" applyFill="1" applyBorder="1" applyAlignment="1" applyProtection="1">
      <alignment horizontal="left" vertical="center"/>
      <protection/>
    </xf>
    <xf numFmtId="164" fontId="0" fillId="0" borderId="5" xfId="0" applyNumberFormat="1" applyFill="1" applyBorder="1" applyAlignment="1" applyProtection="1">
      <alignment horizontal="left" vertical="center"/>
      <protection locked="0"/>
    </xf>
    <xf numFmtId="0" fontId="10" fillId="0" borderId="0" xfId="0" applyFont="1" applyFill="1" applyBorder="1" applyAlignment="1" applyProtection="1">
      <alignment vertical="center"/>
      <protection/>
    </xf>
    <xf numFmtId="0" fontId="10" fillId="0" borderId="7" xfId="0" applyFont="1" applyFill="1" applyBorder="1" applyAlignment="1" applyProtection="1">
      <alignment vertical="center"/>
      <protection/>
    </xf>
    <xf numFmtId="0" fontId="10" fillId="0" borderId="0" xfId="0" applyFont="1" applyFill="1" applyBorder="1" applyAlignment="1">
      <alignment vertical="center"/>
    </xf>
    <xf numFmtId="0" fontId="5" fillId="0" borderId="15" xfId="0" applyFont="1" applyFill="1" applyBorder="1" applyAlignment="1" applyProtection="1">
      <alignment horizontal="left" vertical="center"/>
      <protection/>
    </xf>
    <xf numFmtId="42" fontId="0" fillId="0" borderId="16" xfId="0" applyNumberFormat="1" applyFill="1" applyBorder="1" applyAlignment="1" applyProtection="1">
      <alignment horizontal="left" vertical="center"/>
      <protection/>
    </xf>
    <xf numFmtId="0" fontId="11" fillId="0" borderId="0" xfId="0" applyFont="1" applyFill="1" applyBorder="1" applyAlignment="1">
      <alignment horizontal="center" vertical="center"/>
    </xf>
    <xf numFmtId="0" fontId="4" fillId="0" borderId="17" xfId="0" applyFont="1" applyFill="1" applyBorder="1" applyAlignment="1" applyProtection="1" quotePrefix="1">
      <alignment horizontal="center" vertical="center" wrapText="1"/>
      <protection/>
    </xf>
    <xf numFmtId="42" fontId="0" fillId="0" borderId="17" xfId="0" applyNumberFormat="1" applyFill="1" applyBorder="1" applyAlignment="1" applyProtection="1">
      <alignment horizontal="left" vertical="center"/>
      <protection/>
    </xf>
    <xf numFmtId="0" fontId="7" fillId="0" borderId="10" xfId="0" applyFont="1" applyFill="1" applyBorder="1" applyAlignment="1" applyProtection="1" quotePrefix="1">
      <alignment horizontal="center" vertical="center" wrapText="1"/>
      <protection/>
    </xf>
    <xf numFmtId="42" fontId="0" fillId="0" borderId="18" xfId="0" applyNumberFormat="1" applyFill="1" applyBorder="1" applyAlignment="1" applyProtection="1">
      <alignment horizontal="left" vertical="center"/>
      <protection/>
    </xf>
    <xf numFmtId="0" fontId="0" fillId="0" borderId="19" xfId="0" applyFill="1" applyBorder="1" applyAlignment="1" applyProtection="1">
      <alignment vertical="center"/>
      <protection/>
    </xf>
    <xf numFmtId="42" fontId="0" fillId="0" borderId="20" xfId="0" applyNumberFormat="1" applyFill="1" applyBorder="1" applyAlignment="1" applyProtection="1">
      <alignment horizontal="left" vertical="center"/>
      <protection/>
    </xf>
    <xf numFmtId="42" fontId="1" fillId="0" borderId="21" xfId="0"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1" fillId="0" borderId="0" xfId="0" applyFont="1" applyFill="1" applyBorder="1" applyAlignment="1" quotePrefix="1">
      <alignment horizontal="center" vertical="center"/>
    </xf>
    <xf numFmtId="0" fontId="0" fillId="0" borderId="0" xfId="0" applyFont="1" applyFill="1" applyAlignment="1">
      <alignment/>
    </xf>
    <xf numFmtId="42" fontId="0" fillId="0" borderId="0" xfId="0" applyNumberFormat="1" applyFont="1" applyFill="1" applyBorder="1" applyAlignment="1">
      <alignment vertical="center"/>
    </xf>
    <xf numFmtId="0" fontId="1" fillId="0" borderId="1" xfId="0" applyFont="1" applyFill="1" applyBorder="1" applyAlignment="1" quotePrefix="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10" fillId="0" borderId="22"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166" fontId="1" fillId="0" borderId="0" xfId="0" applyNumberFormat="1" applyFont="1" applyFill="1" applyBorder="1" applyAlignment="1">
      <alignment vertical="center"/>
    </xf>
    <xf numFmtId="42" fontId="0" fillId="0" borderId="24" xfId="0" applyNumberFormat="1" applyFill="1" applyBorder="1" applyAlignment="1" applyProtection="1">
      <alignment horizontal="left" vertical="center"/>
      <protection/>
    </xf>
    <xf numFmtId="42" fontId="0" fillId="0" borderId="25" xfId="0" applyNumberFormat="1" applyFill="1" applyBorder="1" applyAlignment="1" applyProtection="1">
      <alignment horizontal="left" vertical="center"/>
      <protection/>
    </xf>
    <xf numFmtId="169" fontId="6" fillId="0" borderId="0" xfId="17" applyNumberFormat="1" applyFont="1" applyFill="1" applyBorder="1" applyAlignment="1" applyProtection="1">
      <alignment vertical="center"/>
      <protection locked="0"/>
    </xf>
    <xf numFmtId="0" fontId="12" fillId="0" borderId="0" xfId="0" applyFont="1" applyFill="1" applyBorder="1" applyAlignment="1">
      <alignment vertical="center"/>
    </xf>
    <xf numFmtId="41" fontId="19" fillId="0" borderId="0" xfId="0" applyNumberFormat="1" applyFont="1" applyFill="1" applyBorder="1" applyAlignment="1">
      <alignment vertical="center"/>
    </xf>
    <xf numFmtId="41" fontId="17" fillId="0" borderId="26" xfId="0" applyNumberFormat="1" applyFont="1" applyFill="1" applyBorder="1" applyAlignment="1" applyProtection="1">
      <alignment vertical="center"/>
      <protection locked="0"/>
    </xf>
    <xf numFmtId="42" fontId="17" fillId="0" borderId="26" xfId="17" applyNumberFormat="1" applyFont="1" applyFill="1" applyBorder="1" applyAlignment="1" applyProtection="1">
      <alignment vertical="center"/>
      <protection locked="0"/>
    </xf>
    <xf numFmtId="169" fontId="0" fillId="0" borderId="0" xfId="0" applyNumberFormat="1" applyFont="1" applyFill="1" applyBorder="1" applyAlignment="1">
      <alignment vertical="center"/>
    </xf>
    <xf numFmtId="169" fontId="1" fillId="0" borderId="0" xfId="0" applyNumberFormat="1" applyFont="1" applyFill="1" applyBorder="1" applyAlignment="1">
      <alignment vertical="center"/>
    </xf>
    <xf numFmtId="0" fontId="22" fillId="0" borderId="0" xfId="0" applyFont="1" applyFill="1" applyBorder="1" applyAlignment="1">
      <alignment vertical="center"/>
    </xf>
    <xf numFmtId="5" fontId="0" fillId="0" borderId="0" xfId="0" applyNumberFormat="1" applyFont="1" applyFill="1" applyBorder="1" applyAlignment="1">
      <alignment vertical="center"/>
    </xf>
    <xf numFmtId="0" fontId="1" fillId="0" borderId="4" xfId="0" applyFont="1" applyFill="1" applyBorder="1" applyAlignment="1" quotePrefix="1">
      <alignment horizontal="center" vertical="center"/>
    </xf>
    <xf numFmtId="0" fontId="1" fillId="0" borderId="4" xfId="0" applyFont="1" applyFill="1" applyBorder="1" applyAlignment="1">
      <alignment horizontal="lef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horizontal="right" vertical="center"/>
    </xf>
    <xf numFmtId="169" fontId="0" fillId="0" borderId="0" xfId="0" applyNumberFormat="1" applyFont="1" applyFill="1" applyAlignment="1">
      <alignment/>
    </xf>
    <xf numFmtId="0" fontId="0" fillId="0" borderId="0" xfId="0" applyFont="1" applyFill="1" applyAlignment="1" quotePrefix="1">
      <alignment horizontal="right"/>
    </xf>
    <xf numFmtId="0" fontId="12" fillId="0" borderId="0" xfId="0" applyFont="1" applyFill="1" applyBorder="1" applyAlignment="1" quotePrefix="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7" xfId="0" applyFont="1" applyBorder="1" applyAlignment="1">
      <alignment/>
    </xf>
    <xf numFmtId="0" fontId="0" fillId="0" borderId="7" xfId="0" applyFont="1" applyFill="1" applyBorder="1" applyAlignment="1">
      <alignment/>
    </xf>
    <xf numFmtId="0" fontId="0" fillId="0" borderId="0" xfId="0" applyFont="1" applyFill="1" applyBorder="1" applyAlignment="1">
      <alignment horizontal="left" vertical="center"/>
    </xf>
    <xf numFmtId="6" fontId="0" fillId="0" borderId="0" xfId="0" applyNumberFormat="1" applyFill="1" applyBorder="1" applyAlignment="1">
      <alignment vertical="center"/>
    </xf>
    <xf numFmtId="0" fontId="0" fillId="0" borderId="8" xfId="0" applyFont="1" applyBorder="1" applyAlignment="1">
      <alignment/>
    </xf>
    <xf numFmtId="166" fontId="6" fillId="0" borderId="27" xfId="0" applyNumberFormat="1" applyFont="1" applyFill="1" applyBorder="1" applyAlignment="1" applyProtection="1">
      <alignment vertical="center"/>
      <protection locked="0"/>
    </xf>
    <xf numFmtId="166" fontId="6" fillId="0" borderId="28" xfId="0" applyNumberFormat="1" applyFont="1" applyFill="1" applyBorder="1" applyAlignment="1" applyProtection="1">
      <alignment vertical="center"/>
      <protection locked="0"/>
    </xf>
    <xf numFmtId="41" fontId="17" fillId="0" borderId="28" xfId="0" applyNumberFormat="1" applyFont="1" applyFill="1" applyBorder="1" applyAlignment="1" applyProtection="1">
      <alignment vertical="center"/>
      <protection locked="0"/>
    </xf>
    <xf numFmtId="0" fontId="23"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23" fillId="0" borderId="0" xfId="0" applyFont="1" applyFill="1" applyBorder="1" applyAlignment="1">
      <alignment horizontal="left" vertical="center"/>
    </xf>
    <xf numFmtId="0" fontId="11" fillId="0" borderId="6" xfId="0" applyFont="1" applyBorder="1" applyAlignment="1">
      <alignment horizontal="center"/>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1" fillId="0" borderId="0" xfId="0" applyFont="1" applyFill="1" applyBorder="1" applyAlignment="1">
      <alignment horizontal="left" vertical="center" indent="1"/>
    </xf>
    <xf numFmtId="0" fontId="0" fillId="0" borderId="0" xfId="0" applyBorder="1" applyAlignment="1">
      <alignment/>
    </xf>
    <xf numFmtId="41" fontId="17" fillId="0" borderId="0" xfId="0" applyNumberFormat="1" applyFont="1" applyFill="1" applyBorder="1" applyAlignment="1" applyProtection="1">
      <alignment vertical="center"/>
      <protection locked="0"/>
    </xf>
    <xf numFmtId="0" fontId="0" fillId="0" borderId="0" xfId="0" applyFill="1" applyBorder="1" applyAlignment="1">
      <alignment horizont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42" fontId="0" fillId="0" borderId="33" xfId="0" applyNumberFormat="1" applyFill="1" applyBorder="1" applyAlignment="1" applyProtection="1">
      <alignment horizontal="left" vertical="center"/>
      <protection/>
    </xf>
    <xf numFmtId="42" fontId="0" fillId="0" borderId="34" xfId="0" applyNumberFormat="1" applyFill="1" applyBorder="1" applyAlignment="1" applyProtection="1">
      <alignment horizontal="left" vertical="center"/>
      <protection/>
    </xf>
    <xf numFmtId="0" fontId="0" fillId="0" borderId="3" xfId="0" applyBorder="1" applyAlignment="1">
      <alignment/>
    </xf>
    <xf numFmtId="0" fontId="11" fillId="0" borderId="7" xfId="0" applyFont="1" applyBorder="1" applyAlignment="1">
      <alignment horizontal="center"/>
    </xf>
    <xf numFmtId="49" fontId="1" fillId="0" borderId="0" xfId="0" applyNumberFormat="1" applyFont="1" applyFill="1" applyBorder="1" applyAlignment="1" applyProtection="1">
      <alignment horizontal="left" vertical="center" wrapText="1"/>
      <protection/>
    </xf>
    <xf numFmtId="41" fontId="6" fillId="0" borderId="26" xfId="0" applyNumberFormat="1" applyFont="1" applyFill="1" applyBorder="1" applyAlignment="1" applyProtection="1">
      <alignment vertical="center"/>
      <protection locked="0"/>
    </xf>
    <xf numFmtId="0" fontId="0" fillId="0" borderId="0" xfId="0" applyBorder="1" applyAlignment="1">
      <alignment horizontal="left" vertical="center" wrapText="1" indent="1"/>
    </xf>
    <xf numFmtId="10" fontId="18" fillId="0" borderId="0" xfId="19"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42" fontId="6" fillId="0" borderId="26" xfId="17" applyNumberFormat="1" applyFont="1" applyFill="1" applyBorder="1" applyAlignment="1" applyProtection="1">
      <alignment vertical="center"/>
      <protection locked="0"/>
    </xf>
    <xf numFmtId="42" fontId="19" fillId="0" borderId="0" xfId="0" applyNumberFormat="1" applyFont="1" applyFill="1" applyBorder="1" applyAlignment="1">
      <alignment vertical="center"/>
    </xf>
    <xf numFmtId="0" fontId="10" fillId="0" borderId="3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4" fillId="0" borderId="36" xfId="0" applyFont="1" applyFill="1" applyBorder="1" applyAlignment="1" applyProtection="1" quotePrefix="1">
      <alignment horizontal="center" vertical="center" wrapText="1"/>
      <protection/>
    </xf>
    <xf numFmtId="166" fontId="6" fillId="0" borderId="37" xfId="0" applyNumberFormat="1" applyFont="1" applyFill="1" applyBorder="1" applyAlignment="1" applyProtection="1">
      <alignment vertical="center"/>
      <protection locked="0"/>
    </xf>
    <xf numFmtId="0" fontId="15" fillId="0" borderId="38" xfId="0" applyFont="1" applyFill="1" applyBorder="1" applyAlignment="1" applyProtection="1" quotePrefix="1">
      <alignment horizontal="center" vertical="center" wrapText="1"/>
      <protection/>
    </xf>
    <xf numFmtId="0" fontId="4" fillId="0" borderId="33" xfId="0" applyFont="1" applyFill="1" applyBorder="1" applyAlignment="1" applyProtection="1" quotePrefix="1">
      <alignment horizontal="center" vertical="center" wrapText="1"/>
      <protection/>
    </xf>
    <xf numFmtId="0" fontId="4" fillId="0" borderId="39" xfId="0" applyFont="1" applyFill="1" applyBorder="1" applyAlignment="1" applyProtection="1" quotePrefix="1">
      <alignment horizontal="center" vertical="center" wrapText="1"/>
      <protection/>
    </xf>
    <xf numFmtId="0" fontId="7" fillId="0" borderId="34" xfId="0" applyFont="1" applyFill="1" applyBorder="1" applyAlignment="1" applyProtection="1" quotePrefix="1">
      <alignment horizontal="center" vertical="center" wrapText="1"/>
      <protection/>
    </xf>
    <xf numFmtId="0" fontId="12" fillId="0" borderId="4" xfId="0" applyFont="1" applyFill="1" applyBorder="1" applyAlignment="1" applyProtection="1">
      <alignment horizontal="centerContinuous" vertical="center"/>
      <protection/>
    </xf>
    <xf numFmtId="0" fontId="1" fillId="0" borderId="4" xfId="0" applyFont="1" applyFill="1" applyBorder="1" applyAlignment="1">
      <alignment horizontal="centerContinuous" vertical="center"/>
    </xf>
    <xf numFmtId="0" fontId="1" fillId="0" borderId="4" xfId="0" applyFont="1" applyFill="1" applyBorder="1" applyAlignment="1" applyProtection="1">
      <alignment horizontal="centerContinuous" vertical="center"/>
      <protection/>
    </xf>
    <xf numFmtId="0" fontId="1" fillId="0" borderId="4" xfId="0" applyFont="1" applyFill="1" applyBorder="1" applyAlignment="1" applyProtection="1" quotePrefix="1">
      <alignment horizontal="centerContinuous" vertical="center"/>
      <protection/>
    </xf>
    <xf numFmtId="0" fontId="1" fillId="0" borderId="5" xfId="0" applyFont="1" applyFill="1" applyBorder="1" applyAlignment="1" applyProtection="1">
      <alignment horizontal="centerContinuous" vertical="center"/>
      <protection/>
    </xf>
    <xf numFmtId="0" fontId="14" fillId="0" borderId="40" xfId="0" applyFont="1" applyFill="1" applyBorder="1" applyAlignment="1" applyProtection="1" quotePrefix="1">
      <alignment horizontal="center" vertical="center" wrapText="1"/>
      <protection/>
    </xf>
    <xf numFmtId="0" fontId="0" fillId="0" borderId="0" xfId="0" applyBorder="1" applyAlignment="1">
      <alignment horizontal="left" vertical="center" wrapText="1"/>
    </xf>
    <xf numFmtId="0" fontId="0" fillId="0" borderId="0" xfId="0" applyFont="1" applyAlignment="1">
      <alignment horizontal="right"/>
    </xf>
    <xf numFmtId="42" fontId="26" fillId="0" borderId="26" xfId="17" applyNumberFormat="1" applyFont="1" applyFill="1" applyBorder="1" applyAlignment="1" applyProtection="1">
      <alignment vertical="center"/>
      <protection locked="0"/>
    </xf>
    <xf numFmtId="166" fontId="1" fillId="0" borderId="41" xfId="0" applyNumberFormat="1" applyFont="1" applyFill="1" applyBorder="1" applyAlignment="1">
      <alignment vertical="center"/>
    </xf>
    <xf numFmtId="166" fontId="12" fillId="0" borderId="41" xfId="0" applyNumberFormat="1" applyFont="1" applyFill="1" applyBorder="1" applyAlignment="1" applyProtection="1">
      <alignment vertical="center"/>
      <protection locked="0"/>
    </xf>
    <xf numFmtId="0" fontId="0" fillId="0" borderId="0" xfId="0" applyAlignment="1">
      <alignment vertical="center" wrapText="1"/>
    </xf>
    <xf numFmtId="0" fontId="11" fillId="0" borderId="0" xfId="0" applyFont="1" applyFill="1" applyBorder="1" applyAlignment="1" applyProtection="1">
      <alignment horizontal="left" vertical="center"/>
      <protection/>
    </xf>
    <xf numFmtId="0" fontId="16"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14" fillId="0" borderId="42" xfId="0" applyFont="1" applyFill="1" applyBorder="1" applyAlignment="1" applyProtection="1">
      <alignment horizontal="center" vertical="center" wrapText="1"/>
      <protection/>
    </xf>
    <xf numFmtId="41" fontId="19" fillId="0" borderId="9" xfId="0" applyNumberFormat="1" applyFont="1" applyFill="1" applyBorder="1" applyAlignment="1">
      <alignment vertical="center"/>
    </xf>
    <xf numFmtId="42" fontId="0" fillId="0" borderId="9" xfId="0" applyNumberFormat="1" applyFont="1" applyFill="1" applyBorder="1" applyAlignment="1">
      <alignment vertical="center"/>
    </xf>
    <xf numFmtId="173" fontId="0" fillId="0" borderId="9" xfId="19" applyNumberFormat="1" applyFont="1" applyFill="1" applyBorder="1" applyAlignment="1">
      <alignment vertical="center"/>
    </xf>
    <xf numFmtId="0" fontId="12" fillId="0" borderId="0" xfId="0" applyFont="1" applyFill="1" applyBorder="1" applyAlignment="1">
      <alignment horizontal="center" vertical="center"/>
    </xf>
    <xf numFmtId="0" fontId="12" fillId="0" borderId="7" xfId="0" applyFont="1" applyFill="1" applyBorder="1" applyAlignment="1" applyProtection="1">
      <alignment horizontal="center" vertical="center"/>
      <protection/>
    </xf>
    <xf numFmtId="0" fontId="12" fillId="0" borderId="7" xfId="0" applyFont="1" applyFill="1" applyBorder="1" applyAlignment="1">
      <alignment horizontal="center" vertical="center"/>
    </xf>
    <xf numFmtId="42" fontId="18" fillId="0" borderId="10" xfId="0" applyNumberFormat="1" applyFont="1" applyFill="1" applyBorder="1" applyAlignment="1" applyProtection="1">
      <alignment horizontal="left" vertical="center"/>
      <protection/>
    </xf>
    <xf numFmtId="0" fontId="12" fillId="0" borderId="0" xfId="0" applyFont="1" applyFill="1" applyBorder="1" applyAlignment="1">
      <alignment horizontal="right" vertical="center"/>
    </xf>
    <xf numFmtId="0" fontId="1" fillId="0" borderId="0" xfId="0" applyFont="1" applyFill="1" applyBorder="1" applyAlignment="1" quotePrefix="1">
      <alignment horizontal="right" vertical="center"/>
    </xf>
    <xf numFmtId="42" fontId="19" fillId="0" borderId="9" xfId="0" applyNumberFormat="1" applyFont="1" applyFill="1" applyBorder="1" applyAlignment="1">
      <alignment vertical="center"/>
    </xf>
    <xf numFmtId="41" fontId="18" fillId="0" borderId="35" xfId="0" applyNumberFormat="1" applyFont="1" applyFill="1" applyBorder="1" applyAlignment="1">
      <alignment vertical="center"/>
    </xf>
    <xf numFmtId="42" fontId="17" fillId="0" borderId="0" xfId="17" applyNumberFormat="1" applyFont="1" applyFill="1" applyBorder="1" applyAlignment="1" applyProtection="1">
      <alignment vertical="center"/>
      <protection locked="0"/>
    </xf>
    <xf numFmtId="0" fontId="11" fillId="0" borderId="0" xfId="0" applyFont="1" applyFill="1" applyBorder="1" applyAlignment="1" quotePrefix="1">
      <alignment horizontal="right" vertical="center"/>
    </xf>
    <xf numFmtId="0" fontId="11" fillId="0" borderId="0" xfId="0" applyFont="1" applyFill="1" applyBorder="1" applyAlignment="1">
      <alignment horizontal="right" vertical="center"/>
    </xf>
    <xf numFmtId="0" fontId="11" fillId="0" borderId="7" xfId="0" applyFont="1" applyFill="1" applyBorder="1" applyAlignment="1" quotePrefix="1">
      <alignment horizontal="right" vertical="center"/>
    </xf>
    <xf numFmtId="0" fontId="11" fillId="0" borderId="7" xfId="0" applyFont="1" applyFill="1" applyBorder="1" applyAlignment="1">
      <alignment horizontal="right" vertical="center"/>
    </xf>
    <xf numFmtId="0" fontId="0" fillId="0" borderId="0" xfId="0" applyBorder="1" applyAlignment="1">
      <alignment vertical="center"/>
    </xf>
    <xf numFmtId="0" fontId="0" fillId="0" borderId="43" xfId="0" applyBorder="1" applyAlignment="1">
      <alignment/>
    </xf>
    <xf numFmtId="0" fontId="0" fillId="0" borderId="44" xfId="0" applyBorder="1" applyAlignment="1">
      <alignment/>
    </xf>
    <xf numFmtId="37" fontId="0" fillId="0" borderId="44" xfId="0" applyNumberFormat="1" applyBorder="1" applyAlignment="1">
      <alignment/>
    </xf>
    <xf numFmtId="0" fontId="0" fillId="0" borderId="45" xfId="0" applyBorder="1" applyAlignment="1">
      <alignment/>
    </xf>
    <xf numFmtId="37" fontId="0" fillId="0" borderId="46" xfId="0" applyNumberFormat="1" applyBorder="1" applyAlignment="1">
      <alignment/>
    </xf>
    <xf numFmtId="41" fontId="0" fillId="0" borderId="46" xfId="0" applyNumberFormat="1" applyBorder="1" applyAlignment="1">
      <alignment/>
    </xf>
    <xf numFmtId="0" fontId="0" fillId="0" borderId="47" xfId="0" applyBorder="1" applyAlignment="1">
      <alignment/>
    </xf>
    <xf numFmtId="41" fontId="0" fillId="0" borderId="48" xfId="0" applyNumberFormat="1" applyBorder="1" applyAlignment="1">
      <alignment/>
    </xf>
    <xf numFmtId="0" fontId="0" fillId="0" borderId="49" xfId="0" applyBorder="1" applyAlignment="1">
      <alignment/>
    </xf>
    <xf numFmtId="0" fontId="0" fillId="0" borderId="43"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165" fontId="9" fillId="0" borderId="53" xfId="15" applyNumberFormat="1" applyFont="1" applyFill="1" applyBorder="1" applyAlignment="1" quotePrefix="1">
      <alignment horizontal="left" vertical="center"/>
    </xf>
    <xf numFmtId="165" fontId="9" fillId="0" borderId="54" xfId="15" applyNumberFormat="1" applyFont="1" applyFill="1" applyBorder="1" applyAlignment="1" quotePrefix="1">
      <alignment horizontal="left" vertical="center"/>
    </xf>
    <xf numFmtId="0" fontId="0" fillId="0" borderId="7" xfId="0" applyBorder="1" applyAlignment="1">
      <alignment vertical="center"/>
    </xf>
    <xf numFmtId="0" fontId="0" fillId="0" borderId="3" xfId="0" applyBorder="1" applyAlignment="1">
      <alignment vertical="center"/>
    </xf>
    <xf numFmtId="0" fontId="0" fillId="0" borderId="0" xfId="0" applyFont="1" applyAlignment="1">
      <alignment vertical="center"/>
    </xf>
    <xf numFmtId="49" fontId="20" fillId="0" borderId="0" xfId="0" applyNumberFormat="1" applyFont="1" applyFill="1" applyBorder="1" applyAlignment="1" applyProtection="1">
      <alignment horizontal="left" vertical="center" wrapText="1" indent="1"/>
      <protection/>
    </xf>
    <xf numFmtId="0" fontId="20" fillId="0" borderId="0" xfId="0" applyFont="1" applyAlignment="1">
      <alignment/>
    </xf>
    <xf numFmtId="0" fontId="1" fillId="0" borderId="55" xfId="0" applyFont="1" applyFill="1" applyBorder="1" applyAlignment="1" applyProtection="1">
      <alignment horizontal="left" vertical="center" wrapText="1" indent="1"/>
      <protection/>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0" fillId="0" borderId="32" xfId="0" applyBorder="1" applyAlignment="1">
      <alignment horizontal="left" vertical="center" wrapText="1" indent="1"/>
    </xf>
    <xf numFmtId="0" fontId="0" fillId="0" borderId="35" xfId="0" applyBorder="1" applyAlignment="1">
      <alignment horizontal="left" vertical="center" wrapText="1" indent="1"/>
    </xf>
    <xf numFmtId="0" fontId="0" fillId="0" borderId="33" xfId="0" applyBorder="1" applyAlignment="1">
      <alignment horizontal="left" vertical="center" wrapText="1" indent="1"/>
    </xf>
    <xf numFmtId="0" fontId="11" fillId="0" borderId="0" xfId="0" applyFont="1" applyFill="1" applyBorder="1" applyAlignment="1" applyProtection="1">
      <alignment vertical="center" wrapText="1"/>
      <protection/>
    </xf>
    <xf numFmtId="0" fontId="11" fillId="0" borderId="0" xfId="0" applyFont="1" applyBorder="1" applyAlignment="1">
      <alignment vertical="center" wrapText="1"/>
    </xf>
    <xf numFmtId="0" fontId="0" fillId="0" borderId="9" xfId="0" applyBorder="1" applyAlignment="1">
      <alignment vertical="center"/>
    </xf>
    <xf numFmtId="0" fontId="0" fillId="0" borderId="58" xfId="0"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Fill="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4" fillId="0" borderId="0" xfId="0" applyFont="1" applyAlignment="1">
      <alignment horizont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horizontal="left" vertical="center" wrapText="1" indent="1"/>
    </xf>
    <xf numFmtId="0" fontId="10" fillId="0" borderId="0" xfId="0" applyFont="1" applyFill="1" applyBorder="1" applyAlignment="1">
      <alignment horizontal="left" vertical="top" wrapText="1" indent="1"/>
    </xf>
    <xf numFmtId="0" fontId="10" fillId="0" borderId="0" xfId="0" applyFont="1" applyBorder="1" applyAlignment="1">
      <alignment horizontal="left" vertical="top" wrapText="1" indent="1"/>
    </xf>
    <xf numFmtId="0" fontId="1" fillId="0" borderId="0" xfId="0" applyFont="1" applyFill="1" applyBorder="1" applyAlignment="1" applyProtection="1">
      <alignment horizontal="center" wrapText="1"/>
      <protection/>
    </xf>
    <xf numFmtId="0" fontId="0" fillId="0" borderId="35" xfId="0" applyBorder="1" applyAlignment="1">
      <alignment wrapText="1"/>
    </xf>
    <xf numFmtId="0" fontId="1" fillId="0" borderId="36" xfId="0" applyFont="1" applyFill="1" applyBorder="1" applyAlignment="1" applyProtection="1" quotePrefix="1">
      <alignment horizontal="center" vertical="center" wrapText="1"/>
      <protection/>
    </xf>
    <xf numFmtId="0" fontId="0" fillId="0" borderId="64" xfId="0" applyBorder="1" applyAlignment="1">
      <alignment horizontal="center" vertical="center" wrapText="1"/>
    </xf>
    <xf numFmtId="0" fontId="0" fillId="0" borderId="39" xfId="0" applyBorder="1" applyAlignment="1">
      <alignment horizontal="center" vertical="center" wrapText="1"/>
    </xf>
    <xf numFmtId="0" fontId="12" fillId="0" borderId="65" xfId="0" applyFont="1" applyFill="1" applyBorder="1" applyAlignment="1" applyProtection="1" quotePrefix="1">
      <alignment horizontal="center" vertical="center" wrapText="1"/>
      <protection/>
    </xf>
    <xf numFmtId="0" fontId="0" fillId="0" borderId="66" xfId="0" applyBorder="1" applyAlignment="1">
      <alignment horizontal="center" vertical="center" wrapText="1"/>
    </xf>
    <xf numFmtId="0" fontId="0" fillId="0" borderId="34" xfId="0" applyBorder="1" applyAlignment="1">
      <alignment horizontal="center" vertical="center" wrapText="1"/>
    </xf>
    <xf numFmtId="0" fontId="1" fillId="0" borderId="1" xfId="0" applyFont="1" applyFill="1" applyBorder="1" applyAlignment="1">
      <alignment horizontal="right" vertical="center" wrapText="1"/>
    </xf>
    <xf numFmtId="0" fontId="0" fillId="0" borderId="67" xfId="0" applyBorder="1" applyAlignment="1">
      <alignment wrapText="1"/>
    </xf>
    <xf numFmtId="0" fontId="27" fillId="0" borderId="0" xfId="0" applyFont="1" applyBorder="1" applyAlignment="1">
      <alignment horizontal="left" indent="1"/>
    </xf>
    <xf numFmtId="0" fontId="20" fillId="0" borderId="0" xfId="0" applyFont="1" applyAlignment="1">
      <alignment/>
    </xf>
    <xf numFmtId="49" fontId="27" fillId="0" borderId="0" xfId="0" applyNumberFormat="1" applyFont="1" applyFill="1" applyBorder="1" applyAlignment="1" applyProtection="1">
      <alignment horizontal="left" vertical="center" wrapText="1" indent="1"/>
      <protection/>
    </xf>
    <xf numFmtId="0" fontId="20" fillId="0" borderId="0" xfId="0" applyFont="1" applyBorder="1" applyAlignment="1">
      <alignment horizontal="left" vertical="center" wrapText="1" indent="1"/>
    </xf>
    <xf numFmtId="0" fontId="27" fillId="0" borderId="0" xfId="0" applyNumberFormat="1" applyFont="1" applyFill="1" applyBorder="1" applyAlignment="1" applyProtection="1">
      <alignment horizontal="left" vertical="center" wrapText="1" indent="1"/>
      <protection/>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0" fillId="0" borderId="0" xfId="0" applyFont="1" applyAlignment="1">
      <alignment horizontal="left" vertical="center" wrapText="1" indent="1"/>
    </xf>
    <xf numFmtId="0" fontId="22" fillId="0" borderId="0" xfId="0" applyFont="1" applyBorder="1" applyAlignment="1">
      <alignment vertical="center" wrapText="1"/>
    </xf>
    <xf numFmtId="0" fontId="11" fillId="0" borderId="0" xfId="0" applyFont="1" applyFill="1" applyBorder="1" applyAlignment="1" applyProtection="1">
      <alignment vertical="center"/>
      <protection/>
    </xf>
    <xf numFmtId="0" fontId="11" fillId="0" borderId="0" xfId="0" applyFont="1" applyAlignment="1">
      <alignment/>
    </xf>
    <xf numFmtId="0" fontId="11" fillId="0" borderId="0" xfId="0" applyFont="1" applyBorder="1" applyAlignment="1">
      <alignment/>
    </xf>
    <xf numFmtId="0" fontId="0" fillId="0" borderId="0" xfId="0" applyAlignment="1">
      <alignment/>
    </xf>
    <xf numFmtId="0" fontId="11" fillId="0" borderId="0" xfId="0" applyFont="1" applyFill="1" applyBorder="1" applyAlignment="1" applyProtection="1">
      <alignment horizontal="left" vertical="center"/>
      <protection/>
    </xf>
    <xf numFmtId="0" fontId="20" fillId="0" borderId="0" xfId="0" applyFont="1" applyAlignment="1">
      <alignment vertical="center" wrapText="1"/>
    </xf>
    <xf numFmtId="0" fontId="22" fillId="0" borderId="0" xfId="0" applyFont="1" applyFill="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center"/>
    </xf>
    <xf numFmtId="0" fontId="21" fillId="0" borderId="0" xfId="0" applyFont="1" applyFill="1" applyBorder="1" applyAlignment="1">
      <alignment vertical="center" wrapText="1"/>
    </xf>
    <xf numFmtId="0" fontId="10" fillId="0" borderId="0" xfId="0" applyFont="1" applyFill="1" applyBorder="1" applyAlignment="1">
      <alignment vertical="center"/>
    </xf>
    <xf numFmtId="0" fontId="28" fillId="0" borderId="0" xfId="0" applyFont="1" applyAlignment="1">
      <alignment horizontal="center"/>
    </xf>
    <xf numFmtId="0" fontId="11"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quotePrefix="1">
      <alignment horizontal="left" vertical="center" wrapText="1"/>
    </xf>
    <xf numFmtId="0" fontId="0" fillId="0" borderId="0" xfId="0" applyFill="1" applyBorder="1" applyAlignment="1">
      <alignment vertical="center" wrapText="1"/>
    </xf>
    <xf numFmtId="0" fontId="22" fillId="0" borderId="0" xfId="0" applyFont="1" applyFill="1" applyBorder="1" applyAlignment="1">
      <alignment vertical="center" wrapText="1"/>
    </xf>
    <xf numFmtId="0" fontId="0" fillId="0" borderId="71" xfId="0" applyBorder="1" applyAlignment="1">
      <alignment vertical="center"/>
    </xf>
    <xf numFmtId="0" fontId="1" fillId="0" borderId="0" xfId="0" applyFont="1" applyFill="1" applyBorder="1" applyAlignment="1">
      <alignment horizontal="left" vertical="center" wrapText="1"/>
    </xf>
    <xf numFmtId="0" fontId="0" fillId="0" borderId="71" xfId="0" applyBorder="1" applyAlignment="1">
      <alignment/>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dxfs count="5">
    <dxf>
      <alignment horizontal="left"/>
      <border/>
    </dxf>
    <dxf>
      <alignment horizontal="left" readingOrder="2"/>
      <border/>
    </dxf>
    <dxf>
      <alignment horizontal="left" readingOrder="1"/>
      <border/>
    </dxf>
    <dxf>
      <alignment horizontal="left" readingOrder="0"/>
      <border/>
    </dxf>
    <dxf>
      <numFmt numFmtId="5" formatCode="$#,##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acheField>
    <cacheField name="0 Bedrooms, TDC">
      <sharedItems containsSemiMixedTypes="0" containsString="0" containsMixedTypes="0" containsNumber="1"/>
    </cacheField>
    <cacheField name="1 Bedrooms, HCC">
      <sharedItems containsSemiMixedTypes="0" containsString="0" containsMixedTypes="0" containsNumber="1"/>
    </cacheField>
    <cacheField name="1 Bedrooms, TDC">
      <sharedItems containsSemiMixedTypes="0" containsString="0" containsMixedTypes="0" containsNumber="1" count="1228">
        <n v="133095.12790000002"/>
        <n v="118360.3593375"/>
        <n v="102553.77457499999"/>
        <n v="106977.03799999997"/>
        <n v="132672.3216"/>
        <n v="118051.205475"/>
        <n v="101032.317225"/>
        <n v="104831.94399999999"/>
        <n v="130729.54020000002"/>
        <n v="116499.958575"/>
        <n v="101869.54225000001"/>
        <n v="105449.42799999999"/>
        <n v="130055.1777"/>
        <n v="115876.1732625"/>
        <n v="99510.85987500001"/>
        <n v="102686.85"/>
        <n v="130180.95580000001"/>
        <n v="116033.48898750001"/>
        <n v="101516.802275"/>
        <n v="105003.27599999998"/>
        <n v="139929.6969"/>
        <n v="124272.6258375"/>
        <n v="106565.659375"/>
        <n v="111609.89"/>
        <n v="112853.61499999999"/>
        <n v="100292.49562499998"/>
        <n v="86089.752525"/>
        <n v="89905.39599999998"/>
        <n v="116225.4275"/>
        <n v="103411.4221875"/>
        <n v="89417.405"/>
        <n v="93010.63799999999"/>
        <n v="115973.8713"/>
        <n v="103096.79073749999"/>
        <n v="88580.17997499999"/>
        <n v="92393.15399999998"/>
        <n v="117196.81820000001"/>
        <n v="104187.04563749999"/>
        <n v="89880.642425"/>
        <n v="93817.27599999998"/>
        <n v="109859.13680000001"/>
        <n v="97645.51623749999"/>
        <n v="84547.04754999999"/>
        <n v="88395.60799999998"/>
        <n v="145998.9594"/>
        <n v="129886.69364999999"/>
        <n v="111567.76189999998"/>
        <n v="115950.1"/>
        <n v="130100.6497"/>
        <n v="115713.37995"/>
        <n v="99600.1097"/>
        <n v="103682.64199999999"/>
        <n v="133975.5746"/>
        <n v="119461.5694125"/>
        <n v="103191.25232500001"/>
        <n v="106238.24399999999"/>
        <n v="114031.08989999999"/>
        <n v="101545.5438375"/>
        <n v="88006.44510000001"/>
        <n v="91226.03"/>
        <n v="108852.91200000001"/>
        <n v="96386.9904375"/>
        <n v="81903.6274"/>
        <n v="86817.976"/>
        <n v="103367.068"/>
        <n v="91722.2945625"/>
        <n v="78728.96762499999"/>
        <n v="82802.60799999998"/>
        <n v="117996.95880000001"/>
        <n v="104968.146675"/>
        <n v="90365.12747499999"/>
        <n v="93988.608"/>
        <n v="123482.8028"/>
        <n v="109632.84255"/>
        <n v="94598.007175"/>
        <n v="99342.43199999999"/>
        <n v="130523.456"/>
        <n v="116022.53381249998"/>
        <n v="99357.86717499999"/>
        <n v="103596.97599999998"/>
        <n v="106235.7681"/>
        <n v="94211.95822499998"/>
        <n v="80382.17005"/>
        <n v="84672.88199999998"/>
        <n v="112179.2525"/>
        <n v="99668.71031249998"/>
        <n v="85847.51"/>
        <n v="89819.73"/>
        <n v="110830.5275"/>
        <n v="98421.13968749999"/>
        <n v="84304.80502500001"/>
        <n v="88309.94199999998"/>
        <n v="112305.0306"/>
        <n v="99826.02603749998"/>
        <n v="133724.0184"/>
        <n v="119146.9379625"/>
        <n v="104117.727175"/>
        <n v="107851.52"/>
        <n v="140432.80930000002"/>
        <n v="124901.8887375"/>
        <n v="106829.14952500002"/>
        <n v="111060.25"/>
        <n v="137141.3029"/>
        <n v="122103.07121250001"/>
        <n v="106123.669575"/>
        <n v="110167.94599999998"/>
        <n v="136044.13410000002"/>
        <n v="121170.1320375"/>
        <n v="134946.9653"/>
        <n v="120237.1928625"/>
        <n v="104007.22972500001"/>
        <n v="107491.03399999999"/>
        <n v="145073.0407"/>
        <n v="128948.27688749999"/>
        <n v="111193.77430000002"/>
        <n v="116139.25399999999"/>
        <n v="124534.49960000001"/>
        <n v="110728.57503749999"/>
        <n v="94861.497325"/>
        <n v="98792.79199999999"/>
        <n v="119219.9057"/>
        <n v="106058.401575"/>
        <n v="91312.84995"/>
        <n v="94966.578"/>
        <n v="135118.2154"/>
        <n v="120231.715275"/>
        <n v="104338.722075"/>
        <n v="108572.49199999998"/>
        <n v="119345.6838"/>
        <n v="106215.71729999999"/>
        <n v="91202.3525"/>
        <n v="94606.09199999998"/>
        <n v="123014.5245"/>
        <n v="109486.48199999999"/>
        <n v="95103.73985"/>
        <n v="98878.45799999998"/>
        <n v="160971.3504"/>
        <n v="143121.5905875"/>
        <n v="122808.686525"/>
        <n v="127960.56"/>
        <n v="167589.1973"/>
        <n v="149202.1279875"/>
        <n v="128516.269"/>
        <n v="133193.074"/>
        <n v="163794.5785"/>
        <n v="145774.0475625"/>
        <n v="125430.85905"/>
        <n v="130173.49799999996"/>
        <n v="111920.50187499999"/>
        <n v="116396.25199999998"/>
        <n v="120442.8526"/>
        <n v="107148.656475"/>
        <n v="91907.83245"/>
        <n v="95498.39599999998"/>
        <n v="141484.5061"/>
        <n v="125997.62122499998"/>
        <n v="108503.59957499999"/>
        <n v="112295.21799999996"/>
        <n v="126431.80900000001"/>
        <n v="112442.61525"/>
        <n v="96756.942275"/>
        <n v="100748.73199999999"/>
        <n v="148193.29700000002"/>
        <n v="131752.572"/>
        <n v="112273.24184999999"/>
        <n v="116842.40399999998"/>
        <n v="162320.0754"/>
        <n v="144369.16121249998"/>
        <n v="123998.651525"/>
        <n v="129024.19599999997"/>
        <n v="122465.9401"/>
        <n v="109020.01241249999"/>
        <n v="94398.2599"/>
        <n v="97986.15399999998"/>
        <n v="151565.10950000002"/>
        <n v="134871.4985625"/>
        <n v="115600.894325"/>
        <n v="119947.64599999998"/>
        <n v="103401.9021"/>
        <n v="92205.19691249999"/>
        <n v="79498.19045"/>
        <n v="81788.99399999998"/>
        <n v="127860.8401"/>
        <n v="114010.2949125"/>
        <n v="97747.16"/>
        <n v="100456.09"/>
        <n v="131529.68080000003"/>
        <n v="117281.0596125"/>
        <n v="101295.807375"/>
        <n v="104282.30399999999"/>
        <n v="126809.14330000001"/>
        <n v="112914.56242500001"/>
        <n v="97483.66985"/>
        <n v="101005.73"/>
        <n v="128454.8965"/>
        <n v="114313.97118749999"/>
        <n v="98189.1498"/>
        <n v="101898.03399999999"/>
        <n v="93318.79235"/>
        <n v="97283.00399999999"/>
        <n v="118419.7651"/>
        <n v="105277.3005375"/>
        <n v="91181.104875"/>
        <n v="95241.39799999999"/>
        <n v="112133.7805"/>
        <n v="99831.503625"/>
        <n v="86816.4801"/>
        <n v="90162.39399999999"/>
        <n v="104338.4587"/>
        <n v="92497.9180125"/>
        <n v="79192.20504999999"/>
        <n v="83609.24599999998"/>
        <n v="114625.1463"/>
        <n v="101849.22011249998"/>
        <n v="88801.174875"/>
        <n v="93114.12599999999"/>
        <n v="130775.0122"/>
        <n v="116337.1652625"/>
        <n v="100900.57214999999"/>
        <n v="105106.76399999998"/>
        <n v="127060.69950000002"/>
        <n v="113229.193875"/>
        <n v="99026.374825"/>
        <n v="102515.51799999998"/>
        <n v="119471.4619"/>
        <n v="106373.03302499998"/>
        <n v="92150.074975"/>
        <n v="95584.06199999998"/>
        <n v="124111.69330000001"/>
        <n v="110419.421175"/>
        <n v="119048.6556"/>
        <n v="106063.87916249999"/>
        <n v="92039.577525"/>
        <n v="95223.57599999997"/>
        <n v="98320.894875"/>
        <n v="101623.21399999998"/>
        <n v="118797.0994"/>
        <n v="105749.24771249999"/>
        <n v="143130.25929999998"/>
        <n v="127397.02998749999"/>
        <n v="109914.55947499999"/>
        <n v="114079.82599999997"/>
        <n v="128032.0902"/>
        <n v="114004.817325"/>
        <n v="98784.1323"/>
        <n v="102429.85199999998"/>
        <n v="123860.1371"/>
        <n v="110104.78972499998"/>
        <n v="95677.47472500001"/>
        <n v="100045.582"/>
        <n v="118248.515"/>
        <n v="105282.77812499998"/>
        <n v="90849.612525"/>
        <n v="94159.94"/>
        <n v="116899.79"/>
        <n v="104035.20749999999"/>
        <n v="89659.64752500001"/>
        <n v="93096.30399999999"/>
        <n v="119597.24"/>
        <n v="106530.34874999999"/>
        <n v="92392.3175"/>
        <n v="95669.72799999997"/>
        <n v="104796.09909999999"/>
        <n v="93289.97422499998"/>
        <n v="80777.405275"/>
        <n v="83848.42199999999"/>
        <n v="98726.83660000001"/>
        <n v="87675.90641249999"/>
        <n v="75422.562775"/>
        <n v="79062.06"/>
        <n v="106864.6586"/>
        <n v="94998.53684999999"/>
        <n v="81593.382675"/>
        <n v="85101.21199999998"/>
        <n v="106316.0742"/>
        <n v="94532.0672625"/>
        <n v="81946.12265"/>
        <n v="85547.36399999997"/>
        <n v="102269.89920000001"/>
        <n v="90789.35538749999"/>
        <n v="78023.487675"/>
        <n v="81910.30399999999"/>
        <n v="108464.9398"/>
        <n v="96560.73892499998"/>
        <n v="83620.5727"/>
        <n v="86782.332"/>
        <n v="118716.79330000002"/>
        <n v="105429.138675"/>
        <n v="89285.659925"/>
        <n v="93285.45799999998"/>
        <n v="123311.5527"/>
        <n v="109638.32013749999"/>
        <n v="93208.2949"/>
        <n v="96922.51799999998"/>
        <n v="94045.519925"/>
        <n v="97540.00199999998"/>
        <n v="121414.2433"/>
        <n v="107924.27992500001"/>
        <n v="91665.58992500001"/>
        <n v="95412.73"/>
        <n v="114122.03390000001"/>
        <n v="101219.95721249998"/>
        <n v="85715.764925"/>
        <n v="90094.55"/>
        <n v="119094.1276"/>
        <n v="105901.08585"/>
        <n v="93429.2898"/>
        <n v="97643.49"/>
        <n v="108590.7179"/>
        <n v="97134.21869375001"/>
        <n v="84498.44567500001"/>
        <n v="86867.99799999999"/>
        <n v="99652.75529999999"/>
        <n v="89012.19429375"/>
        <n v="77469.4459"/>
        <n v="80211.362"/>
        <n v="98681.3646"/>
        <n v="88222.85115"/>
        <n v="77704.703475"/>
        <n v="80297.02799999999"/>
        <n v="106693.4085"/>
        <n v="95415.60525"/>
        <n v="82589.030825"/>
        <n v="84912.05799999999"/>
        <n v="102773.0116"/>
        <n v="91825.63586874999"/>
        <n v="79254.3934"/>
        <n v="81806.81599999999"/>
        <n v="104121.7366"/>
        <n v="93073.20649374998"/>
        <n v="80084.633475"/>
        <n v="82424.3"/>
        <n v="100030.0896"/>
        <n v="89470.421775"/>
        <n v="79614.118325"/>
        <n v="82252.968"/>
        <n v="106441.8523"/>
        <n v="94689.3829875"/>
        <n v="113024.8651"/>
        <n v="100287.01803749999"/>
        <n v="79719.18535"/>
        <n v="82509.96599999999"/>
        <n v="109436.3305"/>
        <n v="97336.362375"/>
        <n v="84789.290075"/>
        <n v="88481.27399999999"/>
        <n v="100956.00829999999"/>
        <n v="90024.68711249999"/>
        <n v="77955.485475"/>
        <n v="80279.20599999998"/>
        <n v="106361.54620000001"/>
        <n v="94369.27395"/>
        <n v="80977.15255"/>
        <n v="85204.7"/>
        <n v="100075.56160000002"/>
        <n v="88923.47703750001"/>
        <n v="77318.007725"/>
        <n v="81018"/>
        <n v="111630.66810000001"/>
        <n v="99202.24072499998"/>
        <n v="85142.03005"/>
        <n v="88927.42599999998"/>
        <n v="98852.6147"/>
        <n v="87833.2221375"/>
        <n v="76723.025225"/>
        <n v="80486.182"/>
        <n v="101550.06470000002"/>
        <n v="90328.3633875"/>
        <n v="77339.25534999999"/>
        <n v="80382.69399999999"/>
        <n v="100749.9241"/>
        <n v="89547.26235"/>
        <n v="77912.99022500002"/>
        <n v="81549.818"/>
        <n v="103870.18040000001"/>
        <n v="92351.5574625"/>
        <n v="80050.6777"/>
        <n v="83591.424"/>
        <n v="108339.1617"/>
        <n v="96403.42319999999"/>
        <n v="84083.81012499999"/>
        <n v="87588.97"/>
        <n v="97755.44589999999"/>
        <n v="86900.2829625"/>
        <n v="74606.585375"/>
        <n v="77809.27"/>
        <n v="118500.0712"/>
        <n v="106045.58623749999"/>
        <n v="92011.63772500001"/>
        <n v="94331.27199999998"/>
        <n v="122043.1338"/>
        <n v="109177.3281375"/>
        <n v="93561.32764999999"/>
        <n v="95841.06"/>
        <n v="116602.76180000001"/>
        <n v="104326.97279375"/>
        <n v="91181.39765"/>
        <n v="93713.78799999997"/>
        <n v="109013.5242"/>
        <n v="97452.51901875"/>
        <n v="84622.913025"/>
        <n v="87228.484"/>
        <n v="100265.96059375"/>
        <n v="86048.13560000001"/>
        <n v="88377.786"/>
        <n v="116854.318"/>
        <n v="104632.45778124999"/>
        <n v="91651.9128"/>
        <n v="93885.12"/>
        <n v="93160.6865"/>
        <n v="83079.82615625"/>
        <n v="71630.411125"/>
        <n v="74618.362"/>
        <n v="98807.1427"/>
        <n v="88375.59364374999"/>
        <n v="77220.5112"/>
        <n v="79490.39"/>
        <n v="92737.8802"/>
        <n v="82761.52583124998"/>
        <n v="71865.6687"/>
        <n v="74704.02799999999"/>
        <n v="104247.5147"/>
        <n v="93225.94898749999"/>
        <n v="79600.4412"/>
        <n v="81617.66199999998"/>
        <n v="93960.8271"/>
        <n v="83856.3539625"/>
        <n v="72820.376125"/>
        <n v="75681.99799999999"/>
        <n v="101001.4803"/>
        <n v="90259.76491875"/>
        <n v="77939.96105"/>
        <n v="97926.696"/>
        <n v="86894.805375"/>
        <n v="74938.07772500001"/>
        <n v="78890.728"/>
        <n v="100246.8117"/>
        <n v="88917.99945"/>
        <n v="75533.060225"/>
        <n v="79422.546"/>
        <n v="101046.9523"/>
        <n v="89699.10048749999"/>
        <n v="95355.02410000001"/>
        <n v="84556.97985"/>
        <n v="72094.91029999999"/>
        <n v="75956.81799999998"/>
        <n v="100498.36790000001"/>
        <n v="89232.63089999999"/>
        <n v="76017.545275"/>
        <n v="79593.878"/>
        <n v="76370.28525"/>
        <n v="80040.03"/>
        <n v="93583.4928"/>
        <n v="83000.2553625"/>
        <n v="70441.70787500001"/>
        <n v="74086.544"/>
        <n v="101721.31480000001"/>
        <n v="90322.88579999999"/>
        <n v="98052.4741"/>
        <n v="87052.12109999999"/>
        <n v="74474.8403"/>
        <n v="78084.09"/>
        <n v="98178.2522"/>
        <n v="87209.43682499998"/>
        <n v="74717.082825"/>
        <n v="78169.756"/>
        <n v="103447.37410000002"/>
        <n v="92042.40359999999"/>
        <n v="79587.440275"/>
        <n v="82784.786"/>
        <n v="94932.2178"/>
        <n v="84247.8259875"/>
        <n v="72689.8928"/>
        <n v="76488.63599999998"/>
        <n v="95103.46790000002"/>
        <n v="84242.3484"/>
        <n v="71257.685275"/>
        <n v="75339.334"/>
        <n v="98475.2804"/>
        <n v="87361.2749625"/>
        <n v="74232.597775"/>
        <n v="77998.424"/>
        <n v="96703.7491"/>
        <n v="85804.550475"/>
        <n v="73637.615275"/>
        <n v="77466.60599999999"/>
        <n v="96029.3866"/>
        <n v="85180.7651625"/>
        <n v="74100.85269999999"/>
        <n v="78273.24399999998"/>
        <n v="94806.4397"/>
        <n v="84090.5102625"/>
        <n v="71742.170325"/>
        <n v="75510.66599999998"/>
        <n v="97126.55540000001"/>
        <n v="86113.70433749999"/>
        <n v="73042.63277499999"/>
        <n v="76934.78799999999"/>
        <n v="91857.43350000001"/>
        <n v="81280.7375625"/>
        <n v="68877.755275"/>
        <n v="73212.06199999999"/>
        <n v="92449.42118124999"/>
        <n v="80928.550675"/>
        <n v="83677.09"/>
        <n v="96981.47619999999"/>
        <n v="83903.46317500001"/>
        <n v="86336.18"/>
        <n v="100327.1178"/>
        <n v="89635.97960625001"/>
        <n v="78064.4284"/>
        <n v="80743.18"/>
        <n v="98898.0867"/>
        <n v="88095.73933124999"/>
        <n v="74259.275825"/>
        <n v="79489.65097500001"/>
        <n v="81892.48199999999"/>
        <n v="105093.12730000001"/>
        <n v="93862.5496375"/>
        <n v="103195.81790000001"/>
        <n v="92143.93619375"/>
        <n v="80458.035525"/>
        <n v="83505.758"/>
        <n v="109562.10859999999"/>
        <n v="97923.56183749999"/>
        <n v="84263.1881"/>
        <n v="128877.7028"/>
        <n v="115135.32694999999"/>
        <n v="100506.89145"/>
        <n v="104043.12799999998"/>
        <n v="143930.39990000002"/>
        <n v="128731.49200624999"/>
        <n v="111949.70342499999"/>
        <n v="115143.46199999997"/>
        <n v="129426.28719999999"/>
        <n v="115606.36976874998"/>
        <n v="100147.16652500001"/>
        <n v="131655.45890000003"/>
        <n v="117923.13785"/>
        <n v="102983.93455"/>
        <n v="105260.27399999999"/>
        <n v="127609.28390000001"/>
        <n v="114180.42597499999"/>
        <n v="99054.314625"/>
        <n v="121117.2151"/>
        <n v="108248.05783749999"/>
        <n v="92855.55492499999"/>
        <n v="118671.32130000001"/>
        <n v="91305.865"/>
        <n v="94074.27399999999"/>
        <n v="116774.01190000001"/>
        <n v="104339.78813125"/>
        <n v="89756.175075"/>
        <n v="92564.48599999999"/>
        <n v="134866.6592"/>
        <n v="120456.72511249999"/>
        <n v="104325.72115"/>
        <n v="107955.00799999999"/>
        <n v="121917.3557"/>
        <n v="109024.58564374999"/>
        <n v="94405.24485"/>
        <n v="97093.85"/>
        <n v="103868.74531249999"/>
        <n v="89396.45014999999"/>
        <n v="92118.33399999999"/>
        <n v="122637.19020000001"/>
        <n v="109508.4438"/>
        <n v="94059.19704999999"/>
        <n v="118374.29310000001"/>
        <n v="105892.84374374998"/>
        <n v="92136.105075"/>
        <n v="94691.75799999997"/>
        <n v="132123.73719999997"/>
        <n v="118101.51101875"/>
        <n v="102886.82144999999"/>
        <n v="106170.4"/>
        <n v="125163.3901"/>
        <n v="111990.7697125"/>
        <n v="97504.6247"/>
        <n v="100113.42599999998"/>
        <n v="124489.0276"/>
        <n v="111366.98439999999"/>
        <n v="96909.6422"/>
        <n v="99581.60799999998"/>
        <n v="137689.8873"/>
        <n v="123104.60885625001"/>
        <n v="106581.1838"/>
        <n v="109721.79399999998"/>
        <n v="125334.6402"/>
        <n v="112003.58505"/>
        <n v="98237.751675"/>
        <n v="101641.036"/>
        <n v="112682.3649"/>
        <n v="100737.0034125"/>
        <n v="88206.48515"/>
        <n v="91054.69799999997"/>
        <n v="124911.8339"/>
        <n v="111685.28472499999"/>
        <n v="96674.384625"/>
        <n v="99495.94199999998"/>
        <n v="125289.16820000001"/>
        <n v="112143.51220624999"/>
        <n v="98099.6072"/>
        <n v="100645.24399999998"/>
        <n v="120945.965"/>
        <n v="108235.2425"/>
        <n v="94280.7775"/>
        <n v="96733.36399999999"/>
        <n v="120694.4088"/>
        <n v="107929.75751249999"/>
        <n v="94529.71220000001"/>
        <n v="97454.33599999998"/>
        <n v="116179.9555"/>
        <n v="104008.67246874998"/>
        <n v="91056.9303"/>
        <n v="93353.30199999998"/>
        <n v="113356.7274"/>
        <n v="101360.78872499999"/>
        <n v="88441.742725"/>
        <n v="91140.36399999999"/>
        <n v="131997.9591"/>
        <n v="117948.76852499999"/>
        <n v="102291.83895"/>
        <n v="105638.58199999998"/>
        <n v="114498.7263"/>
        <n v="99178.78197500002"/>
        <n v="101983.7"/>
        <n v="140341.8653"/>
        <n v="125739.67726249999"/>
        <n v="110621.59395"/>
        <n v="113084.03399999999"/>
        <n v="128409.42450000001"/>
        <n v="114956.95378124999"/>
        <n v="100963.72947500001"/>
        <n v="103579.154"/>
        <n v="133804.3245"/>
        <n v="119947.23628124999"/>
        <n v="105004.139625"/>
        <n v="106941.39399999997"/>
        <n v="125586.19640000002"/>
        <n v="112309.0700375"/>
        <n v="123940.44320000001"/>
        <n v="110895.94158125"/>
        <n v="95470.7425"/>
        <n v="97797"/>
        <n v="133301.2121"/>
        <n v="119336.26630625"/>
        <n v="103703.38440000001"/>
        <n v="106152.57799999998"/>
        <n v="120397.3806"/>
        <n v="107764.19968125"/>
        <n v="117574.1525"/>
        <n v="105116.3159375"/>
        <n v="90226.690225"/>
        <n v="92735.818"/>
        <n v="99538.50690000001"/>
        <n v="128157.86830000002"/>
        <n v="114651.46879375"/>
        <n v="99414.03955"/>
        <n v="102069.36599999998"/>
        <n v="106516.62905624999"/>
        <n v="93450.53742499999"/>
        <n v="96115.88"/>
        <n v="97988.81697500001"/>
        <n v="100920.06399999998"/>
        <n v="128832.2308"/>
        <n v="115275.25410625"/>
        <n v="100368.74697500002"/>
        <n v="103047.336"/>
        <n v="96190.19235"/>
        <n v="98689.30399999999"/>
        <n v="126134.78080000001"/>
        <n v="112780.11285625"/>
        <n v="128580.67460000001"/>
        <n v="114969.76911875"/>
        <n v="99898.231825"/>
        <n v="102876.00399999999"/>
        <n v="97269.367125"/>
        <n v="100027.76"/>
        <n v="127186.4776"/>
        <n v="113862.12565"/>
        <n v="99289.5722"/>
        <n v="101708.88"/>
        <n v="123814.6651"/>
        <n v="110743.19908749999"/>
        <n v="95595.20985000001"/>
        <n v="98157.48599999999"/>
        <n v="83398.12648125"/>
        <n v="71395.15355"/>
        <n v="74532.696"/>
        <n v="100830.23019999999"/>
        <n v="90246.94958125"/>
        <n v="79005.45869999999"/>
        <n v="81085.84399999998"/>
        <n v="97458.41769999999"/>
        <n v="87128.02301874998"/>
        <n v="74591.6465"/>
        <n v="76642.14599999998"/>
        <n v="103024.56779999999"/>
        <n v="92131.12085625"/>
        <n v="80444.3584"/>
        <n v="82870.45199999999"/>
        <n v="93663.79890000001"/>
        <n v="83690.79613125"/>
        <n v="73650.61619999999"/>
        <n v="76299.48199999999"/>
        <n v="77109.720975"/>
        <n v="79765.21"/>
        <n v="102898.78970000001"/>
        <n v="91978.37836249999"/>
        <n v="79129.92605000001"/>
        <n v="81446.33"/>
        <n v="109265.0804"/>
        <n v="97758.00400625"/>
        <n v="84733.70325"/>
        <n v="86953.66399999999"/>
        <n v="93696.99180624998"/>
        <n v="81039.3409"/>
        <n v="83402.27"/>
        <n v="79724.90855"/>
        <n v="81978.14799999999"/>
        <n v="101424.2866"/>
        <n v="90578.06524375"/>
        <n v="77344.97855"/>
        <n v="79850.87599999999"/>
        <n v="101675.8428"/>
        <n v="90883.55023125"/>
        <n v="78894.66847500001"/>
        <n v="81360.66399999999"/>
        <n v="111406.6695"/>
        <n v="98311.36498749998"/>
        <n v="85844.3103"/>
        <n v="88318.88911999998"/>
        <n v="107096.29875"/>
        <n v="94778.08309375"/>
        <n v="83589.4332"/>
        <n v="85317.18328"/>
        <n v="112393.88475"/>
        <n v="99073.26874375"/>
        <n v="85961.7927"/>
        <n v="88670.45207999999"/>
        <n v="103724.48624999999"/>
        <n v="91659.15653124999"/>
        <n v="80970.75315"/>
        <n v="83099.78375999998"/>
        <n v="118606.83975000001"/>
        <n v="104316.01761874999"/>
        <n v="89762.86725000001"/>
        <n v="93177.48439999999"/>
        <n v="82007.72545"/>
        <n v="85015.54599999999"/>
        <n v="104670.321"/>
        <n v="93544.2493125"/>
        <n v="80804.083325"/>
        <n v="83316.60399999999"/>
        <n v="103276.124"/>
        <n v="92436.60584374999"/>
        <n v="80555.148625"/>
        <n v="82595.63199999998"/>
        <n v="101927.399"/>
        <n v="91189.03521874998"/>
        <n v="79365.18362499999"/>
        <n v="81531.99599999998"/>
        <n v="92486.324"/>
        <n v="82456.04084375"/>
        <n v="71035.428625"/>
        <n v="102727.53959999999"/>
        <n v="91965.563025"/>
        <n v="81274.598475"/>
        <n v="83487.93599999999"/>
        <n v="90119.83776249998"/>
        <n v="78437.83045000001"/>
        <n v="81824.63799999998"/>
        <n v="88082.92399374998"/>
        <n v="75684.4984"/>
        <n v="78615.908"/>
        <n v="103070.0398"/>
        <n v="91991.1937"/>
        <n v="80222.77795"/>
        <n v="83420.09199999998"/>
        <n v="105470.46160000001"/>
        <n v="94320.77711874999"/>
        <n v="81634.3234"/>
        <n v="83934.08799999999"/>
        <n v="101253.0365"/>
        <n v="90565.24990624998"/>
        <n v="78770.201125"/>
        <n v="81000.17799999999"/>
        <n v="101972.87100000001"/>
        <n v="91049.1080625"/>
        <n v="79973.84325"/>
        <n v="82699.12"/>
        <n v="103321.596"/>
        <n v="92296.67868750001"/>
        <n v="78175.21862500001"/>
        <n v="80468.36"/>
        <n v="98132.78020000001"/>
        <n v="87751.80833125"/>
        <n v="76265.80377500001"/>
        <n v="78512.42"/>
        <n v="90589.0146"/>
        <n v="80737.4274"/>
        <n v="69845.463625"/>
        <n v="73022.908"/>
        <n v="95012.5239"/>
        <n v="84938.36675625"/>
        <n v="73761.406425"/>
        <n v="76024.66199999998"/>
        <n v="99275.421"/>
        <n v="88553.9668125"/>
        <n v="76625.5287"/>
        <n v="78958.57199999999"/>
        <n v="110488.02730000002"/>
        <n v="98852.8321375"/>
        <n v="85328.68575"/>
        <n v="87485.48199999999"/>
        <n v="108042.1335"/>
        <n v="96663.175875"/>
        <n v="83419.2709"/>
        <n v="85529.54199999999"/>
        <n v="76030.5462"/>
        <n v="78426.75399999999"/>
        <n v="97629.6678"/>
        <n v="87140.83835625"/>
        <n v="74965.04855"/>
        <n v="77723.60399999999"/>
        <n v="98978.3928"/>
        <n v="88388.40898125"/>
        <n v="75795.288625"/>
        <n v="78341.08799999999"/>
        <n v="97332.6396"/>
        <n v="86975.28052500001"/>
        <n v="74716.11385"/>
        <n v="77002.63199999998"/>
        <n v="99778.5334"/>
        <n v="89164.93678749999"/>
        <n v="109139.30230000001"/>
        <n v="97605.2615125"/>
        <n v="84138.72075000001"/>
        <n v="86421.84599999999"/>
        <n v="82699.82105"/>
        <n v="84637.23799999998"/>
        <n v="108419.4678"/>
        <n v="97121.40335625"/>
        <n v="84484.76855000001"/>
        <n v="86232.69199999998"/>
        <n v="96784.0552"/>
        <n v="86504.23770624999"/>
        <n v="73996.664"/>
        <n v="76110.32799999998"/>
        <n v="102098.64910000001"/>
        <n v="91201.85055624999"/>
        <n v="79019.135825"/>
        <n v="81721.15"/>
        <n v="125460.4183"/>
        <n v="112156.32754375"/>
        <n v="97034.10955"/>
        <n v="99942.09399999998"/>
        <n v="123391.8588"/>
        <n v="110424.8987625"/>
        <n v="95830.467425"/>
        <n v="98243.15199999999"/>
        <n v="115631.37109999999"/>
        <n v="103537.62964999999"/>
        <n v="106987.671875"/>
        <n v="93090.8125"/>
        <n v="126683.3652"/>
        <n v="113251.15567499999"/>
        <n v="97629.09205"/>
        <n v="100473.91199999998"/>
        <n v="116945.26200000002"/>
        <n v="104352.60346874999"/>
        <n v="89410.127275"/>
        <n v="92753.64"/>
        <n v="90821.672725"/>
        <n v="93267.63599999998"/>
        <n v="102315.68969999999"/>
        <n v="88455.41985"/>
        <n v="91775.67"/>
        <n v="103698.93029999999"/>
        <n v="92754.90616874999"/>
        <n v="80679.61597500001"/>
        <n v="82956.11799999999"/>
        <n v="106270.6022"/>
        <n v="95097.30492499999"/>
        <n v="83184.013325"/>
        <n v="85443.87599999999"/>
        <n v="107664.79920000001"/>
        <n v="96204.94839375"/>
        <n v="83432.94802499999"/>
        <n v="86164.84799999998"/>
        <n v="97770.81934374999"/>
        <n v="85466.830225"/>
        <n v="109390.8585"/>
        <n v="97910.74650000001"/>
        <n v="85688.410675"/>
        <n v="87931.63399999999"/>
        <n v="113608.2836"/>
        <n v="101666.2737125"/>
        <n v="88912.257875"/>
        <n v="91311.696"/>
        <n v="120523.1587"/>
        <n v="107916.94217499999"/>
        <n v="93796.585225"/>
        <n v="95926.726"/>
        <n v="102601.7615"/>
        <n v="91812.82053124998"/>
        <n v="128958.00890000002"/>
        <n v="115427.9966"/>
        <n v="100604.00455000001"/>
        <n v="103133.002"/>
        <n v="111082.0837"/>
        <n v="99183.9478"/>
        <n v="111665.5022"/>
        <n v="100087.58742499999"/>
        <n v="88303.59825"/>
        <n v="90144.57199999999"/>
        <n v="85342.36287499999"/>
        <n v="88120.78799999999"/>
        <n v="117448.3744"/>
        <n v="104963.57344375"/>
        <n v="91430.33235000001"/>
        <n v="94434.76"/>
        <n v="128751.92469999999"/>
        <n v="114982.58445624998"/>
        <n v="99552.184025"/>
        <n v="103065.15799999998"/>
        <n v="85093.42817500001"/>
        <n v="87399.81599999999"/>
        <n v="111710.9742"/>
        <n v="99947.66026875"/>
        <n v="87362.56795"/>
        <n v="89801.90799999998"/>
        <n v="114156.868"/>
        <n v="102137.31653124999"/>
        <n v="84152.397875"/>
        <n v="87057.15199999997"/>
        <n v="110533.4993"/>
        <n v="98712.90498125"/>
        <n v="84747.380375"/>
        <n v="102441.1493"/>
        <n v="91227.48123124999"/>
        <n v="77607.590375"/>
        <n v="81207.15399999998"/>
        <n v="129804.52800000002"/>
        <n v="113715.83369999999"/>
        <n v="99619.89345"/>
        <n v="105193.25488"/>
        <n v="125037.61200000001"/>
        <n v="110415.7523"/>
        <n v="96546.42480000001"/>
        <n v="99117.60991999999"/>
        <n v="114296.46900000001"/>
        <n v="100782.735725"/>
        <n v="87151.7577"/>
        <n v="89734.08807999999"/>
        <n v="114657.97875000001"/>
        <n v="101268.40259375"/>
        <n v="88580.47274999999"/>
        <n v="90887.8516"/>
        <n v="113983.61624999999"/>
        <n v="100644.61728124999"/>
        <n v="88341.72270000001"/>
        <n v="90797.72407999999"/>
        <n v="111647.676"/>
        <n v="98635.14289999999"/>
        <n v="85965.57795"/>
        <n v="88057.45367999999"/>
        <n v="109745.09175"/>
        <n v="96925.67591875"/>
        <n v="85131.84539999999"/>
        <n v="87435.50815999998"/>
        <n v="107287.46489999999"/>
        <n v="95746.7209125"/>
        <n v="83086.900225"/>
        <n v="86354.002"/>
        <n v="108807.44"/>
        <n v="97007.106875"/>
        <n v="82851.64265"/>
        <n v="86268.33599999998"/>
        <n v="96828.73370625"/>
        <n v="83668.2056"/>
        <n v="86250.514"/>
        <n v="82713.498175"/>
        <n v="85272.544"/>
        <n v="110785.05549999999"/>
        <n v="99018.38996875"/>
        <n v="84858.17060000001"/>
        <n v="87314.15"/>
        <n v="106011.7695"/>
        <n v="93321.0824875"/>
        <n v="81084.4503"/>
        <n v="84064.34511999998"/>
        <n v="114537.4755"/>
        <n v="101106.5136375"/>
        <n v="115091.33475000001"/>
        <n v="101568.40999374999"/>
        <n v="111599.019"/>
        <n v="98287.59447499999"/>
        <n v="84771.8277"/>
        <n v="87606.81607999999"/>
        <n v="108155.36025"/>
        <n v="95354.32738125"/>
        <n v="82751.9154"/>
        <n v="85308.23615999997"/>
        <n v="103675.82925000001"/>
        <n v="91311.60810625"/>
        <n v="80133.23535"/>
        <n v="83090.83664"/>
        <n v="117860.63100000001"/>
        <n v="103877.891775"/>
        <n v="91191.58230000001"/>
        <n v="94331.24792"/>
        <n v="113622.1065"/>
        <n v="100158.9504125"/>
        <n v="86913.00765"/>
        <n v="89643.96055999998"/>
        <n v="116199.05325"/>
        <n v="102492.20270624998"/>
        <n v="89410.42005"/>
        <n v="92122.79551999999"/>
        <n v="113742.60975"/>
        <n v="100320.83936874999"/>
        <n v="130312.00875000001"/>
        <n v="115244.14584375"/>
        <n v="100711.30230000001"/>
        <n v="102840.33591999998"/>
        <n v="137440.33275"/>
        <n v="121434.45794374999"/>
        <n v="105941.09190000001"/>
        <n v="108501.13175999999"/>
        <n v="133201.80825"/>
        <n v="117715.51658125"/>
        <n v="102731.2146"/>
        <n v="105138.91583999999"/>
        <n v="134863.38600000003"/>
        <n v="119101.20564999999"/>
        <n v="103799.91195000001"/>
        <n v="106463.98728"/>
        <n v="134430.03"/>
        <n v="118801.19825000002"/>
        <n v="104038.66200000001"/>
        <n v="106554.11479999998"/>
        <n v="138740.40075"/>
        <n v="122334.48014375"/>
        <n v="105937.30665000001"/>
        <n v="109114.13015999997"/>
        <n v="138668.5545"/>
        <n v="122520.13961249999"/>
        <n v="106892.30685000001"/>
        <n v="109474.64023999998"/>
        <n v="135417.24525"/>
        <n v="119563.10200624999"/>
        <n v="104156.14440000002"/>
        <n v="106905.67775999999"/>
        <n v="135971.10450000002"/>
        <n v="120024.99836249999"/>
        <n v="135296.742"/>
        <n v="119401.21304999999"/>
        <n v="103561.1619"/>
        <n v="106373.85975999999"/>
        <n v="134237.68050000002"/>
        <n v="118824.9687625"/>
        <n v="104754.91215000002"/>
        <n v="106824.49736"/>
        <n v="103087.44705000002"/>
        <n v="105580.60631999999"/>
        <n v="147891.81225000002"/>
        <n v="130396.14818124998"/>
        <n v="114020.74109999998"/>
        <n v="117695.45143999998"/>
        <n v="137560.836"/>
        <n v="121596.3469"/>
        <n v="105823.60950000002"/>
        <n v="108149.5688"/>
        <n v="137006.97675000003"/>
        <n v="121134.45054375"/>
        <n v="106179.84195"/>
        <n v="108591.25928"/>
        <n v="139222.41375"/>
        <n v="122982.03596874999"/>
        <n v="107961.00420000001"/>
        <n v="110799.71167999998"/>
        <n v="136886.47350000002"/>
        <n v="120972.56158750001"/>
        <n v="106653.5568"/>
        <n v="109384.51272"/>
        <n v="107248.5393"/>
        <n v="109916.33072"/>
        <n v="155815.002"/>
        <n v="137372.13455"/>
        <n v="120440.4957"/>
        <n v="124419.88327999998"/>
        <n v="157043.22375"/>
        <n v="138457.81621875"/>
        <n v="120679.24575"/>
        <n v="124510.01079999999"/>
        <n v="137078.823"/>
        <n v="120948.79107499999"/>
        <n v="104868.60930000001"/>
        <n v="107789.05871999999"/>
        <n v="137873.68875"/>
        <n v="121734.46534375"/>
        <n v="105346.10940000002"/>
        <n v="107969.31375999999"/>
        <n v="142907.079"/>
        <n v="126239.08097499999"/>
        <n v="110458.41659999998"/>
        <n v="113278.54663999999"/>
        <n v="141004.49474999998"/>
        <n v="124529.61399374998"/>
        <n v="109624.68404999998"/>
        <n v="112656.60111999998"/>
        <n v="106536.07440000001"/>
        <n v="109032.94975999999"/>
        <n v="102374.98215000001"/>
        <n v="104697.22535999998"/>
        <n v="158489.26275"/>
        <n v="140400.48369375"/>
        <n v="123544.24635"/>
        <n v="125591.54103999998"/>
        <n v="165279.26625"/>
        <n v="145571.92103124998"/>
        <n v="125552.8029"/>
        <n v="129729.11615999998"/>
        <n v="165953.62875"/>
        <n v="146195.70634375"/>
        <n v="125435.3205"/>
        <n v="129377.55319999997"/>
        <n v="166386.98475"/>
        <n v="146495.71374374998"/>
        <n v="125909.03534999999"/>
        <n v="130170.80663999997"/>
        <n v="124840.33799999999"/>
        <n v="128845.73519999997"/>
        <n v="165833.12550000002"/>
        <n v="146033.8173875"/>
        <n v="134501.87625"/>
        <n v="118615.53878124998"/>
        <n v="102371.19690000001"/>
        <n v="105310.22376"/>
        <n v="123206.87400000001"/>
        <n v="108520.62584999998"/>
        <n v="95113.9245"/>
        <n v="98576.84479999999"/>
        <n v="156538.02150000003"/>
        <n v="138343.4682875"/>
        <n v="120804.29865"/>
        <n v="123635.57695999998"/>
        <n v="160848.39225000003"/>
        <n v="141876.75018124998"/>
        <n v="123415.4082"/>
        <n v="127078.97327999998"/>
        <n v="163063.82925"/>
        <n v="143724.33560624998"/>
        <n v="125196.57045"/>
        <n v="129287.42567999999"/>
        <n v="165015.07050000003"/>
        <n v="145781.3510125"/>
        <n v="128648.98305"/>
        <n v="132126.77071999997"/>
        <n v="161956.11075"/>
        <n v="142800.54289374998"/>
        <n v="124127.8731"/>
        <n v="127962.35423999997"/>
        <n v="119883.7185"/>
        <n v="91907.83244999999"/>
        <n v="94601.63047999999"/>
        <n v="117668.2815"/>
        <n v="103901.66228749999"/>
        <n v="91195.36755"/>
        <n v="93718.24951999998"/>
        <n v="109575.9315"/>
        <n v="96416.2385375"/>
        <n v="82986.8802"/>
        <n v="86011.36207999999"/>
        <n v="115886.2005"/>
        <n v="102354.0842625"/>
        <n v="89175.45525"/>
        <n v="91419.6696"/>
        <n v="131178.72075"/>
        <n v="115844.16064375"/>
        <n v="99877.56975000001"/>
        <n v="102218.39039999999"/>
        <n v="131419.72725"/>
        <n v="116167.93855625001"/>
        <n v="101067.53475"/>
        <n v="103282.02639999999"/>
        <n v="130071.00225"/>
        <n v="114920.36793125"/>
        <n v="99521.33730000001"/>
        <n v="101776.69991999998"/>
        <n v="133635.16425000003"/>
        <n v="118015.52398125001"/>
        <n v="102492.46455"/>
        <n v="105048.78831999999"/>
        <n v="133827.51374999998"/>
        <n v="117991.75346874999"/>
        <n v="102132.44685000001"/>
        <n v="105220.09623999998"/>
        <n v="124435.09575000001"/>
        <n v="109606.30751874999"/>
        <n v="94640.20965"/>
        <n v="97783.59135999999"/>
        <n v="123688.887"/>
        <n v="109168.181675"/>
        <n v="95712.69225"/>
        <n v="98495.66439999998"/>
        <n v="126578.68650000001"/>
        <n v="111639.5524125"/>
        <n v="96307.67475"/>
        <n v="99027.48239999998"/>
        <n v="132214.59300000002"/>
        <n v="116953.612825"/>
        <n v="102257.49975000002"/>
        <n v="104345.66239999999"/>
        <n v="134381.373"/>
        <n v="118453.649825"/>
        <n v="101419.98195"/>
        <n v="104336.71528"/>
        <n v="130335.19799999999"/>
        <n v="114710.93794999999"/>
        <n v="99275.01674999998"/>
        <n v="102912.56919999998"/>
        <n v="127253.049"/>
        <n v="112263.33772499999"/>
        <n v="96902.65725"/>
        <n v="99559.30039999998"/>
      </sharedItems>
    </cacheField>
    <cacheField name="2 Bedrooms, HCC">
      <sharedItems containsSemiMixedTypes="0" containsString="0" containsMixedTypes="0" containsNumber="1" count="1227">
        <n v="99322.5906"/>
        <n v="87768.45674999998"/>
        <n v="74547.9828"/>
        <n v="85963.69124999997"/>
        <n v="98950.0824"/>
        <n v="87500.2545"/>
        <n v="73471.08240000001"/>
        <n v="84239.95499999999"/>
        <n v="97349.8428"/>
        <n v="86247.12150000001"/>
        <n v="74093.004"/>
        <n v="84736.14749999999"/>
        <n v="96867.1278"/>
        <n v="85798.59525"/>
        <n v="72394.182"/>
        <n v="82516.21875"/>
        <n v="96922.23120000001"/>
        <n v="85888.75725"/>
        <n v="73840.66560000001"/>
        <n v="84377.63249999999"/>
        <n v="104564.1366"/>
        <n v="92249.15174999999"/>
        <n v="77440.95"/>
        <n v="89686.51874999999"/>
        <n v="84274.65"/>
        <n v="74409.6825"/>
        <n v="62574.681599999996"/>
        <n v="72245.40749999999"/>
        <n v="86688.225"/>
        <n v="76652.31375"/>
        <n v="65012.67"/>
        <n v="74740.69124999999"/>
        <n v="86578.0182"/>
        <n v="76471.98975"/>
        <n v="64390.7484"/>
        <n v="74244.49874999998"/>
        <n v="87488.3448"/>
        <n v="77278.88024999999"/>
        <n v="65332.5552"/>
        <n v="75388.88249999998"/>
        <n v="82026.38519999999"/>
        <n v="72437.53725"/>
        <n v="61448.083199999994"/>
        <n v="71032.18499999998"/>
        <n v="108908.5716"/>
        <n v="96285.88799999998"/>
        <n v="81122.78159999999"/>
        <n v="93174.18749999997"/>
        <n v="97074.32579999999"/>
        <n v="85796.3115"/>
        <n v="72412.03080000001"/>
        <n v="83316.40874999999"/>
        <n v="99708.3144"/>
        <n v="88399.59075"/>
        <n v="75084.50880000001"/>
        <n v="85370.01749999999"/>
        <n v="84977.77859999999"/>
        <n v="75218.85674999999"/>
        <n v="64003.316399999996"/>
        <n v="73306.63124999999"/>
        <n v="81585.55800000002"/>
        <n v="71716.24124999999"/>
        <n v="59465.0736"/>
        <n v="69764.44499999998"/>
        <n v="77309.44200000001"/>
        <n v="68132.59875"/>
        <n v="57194.028"/>
        <n v="66537.81"/>
        <n v="88026.16320000001"/>
        <n v="77817.5685"/>
        <n v="65702.1384"/>
        <n v="75526.56"/>
        <n v="92302.2792"/>
        <n v="81401.211"/>
        <n v="68730.1992"/>
        <n v="79828.74"/>
        <n v="97446.834"/>
        <n v="86064.51374999998"/>
        <n v="72227.2392"/>
        <n v="83247.57"/>
        <n v="79502.60339999999"/>
        <n v="70014.582"/>
        <n v="58388.173200000005"/>
        <n v="68040.70874999999"/>
        <n v="83791.935"/>
        <n v="73961.15625"/>
        <n v="62389.89"/>
        <n v="72176.56874999998"/>
        <n v="82826.505"/>
        <n v="73064.10375"/>
        <n v="61263.2916"/>
        <n v="70963.34624999999"/>
        <n v="83847.03839999999"/>
        <n v="74051.31824999998"/>
        <n v="99598.1076"/>
        <n v="88219.26675000001"/>
        <n v="75724.2792"/>
        <n v="86666.4"/>
        <n v="104784.5502"/>
        <n v="92609.79974999999"/>
        <n v="77675.43960000001"/>
        <n v="89244.84374999999"/>
        <n v="102218.8806"/>
        <n v="90459.61424999998"/>
        <n v="77170.7628"/>
        <n v="88527.81374999999"/>
        <n v="101363.6574"/>
        <n v="89742.88574999999"/>
        <n v="100508.43420000002"/>
        <n v="89026.15724999999"/>
        <n v="75656.73240000001"/>
        <n v="86376.72374999999"/>
        <n v="108315.64980000001"/>
        <n v="95657.03774999999"/>
        <n v="80820.7452"/>
        <n v="93326.18624999998"/>
        <n v="92950.3044"/>
        <n v="82120.22324999998"/>
        <n v="68964.6888"/>
        <n v="79387.06499999999"/>
        <n v="88936.48980000001"/>
        <n v="78624.459"/>
        <n v="66391.60680000001"/>
        <n v="76312.42874999999"/>
        <n v="100770.7356"/>
        <n v="89114.0355"/>
        <n v="75859.3728"/>
        <n v="87245.75249999999"/>
        <n v="88991.5932"/>
        <n v="78714.62099999998"/>
        <n v="66324.06"/>
        <n v="76022.75249999997"/>
        <n v="91722.573"/>
        <n v="81135.2925"/>
        <n v="69149.4804"/>
        <n v="79455.90375"/>
        <n v="120149.89559999999"/>
        <n v="106146.61424999998"/>
        <n v="89279.1576"/>
        <n v="102825.45"/>
        <n v="124921.9422"/>
        <n v="110541.71474999998"/>
        <n v="93465.666"/>
        <n v="107030.14874999998"/>
        <n v="122135.859"/>
        <n v="108030.88124999999"/>
        <n v="91212.46919999999"/>
        <n v="104603.70374999999"/>
        <n v="81375.12"/>
        <n v="93532.70249999998"/>
        <n v="89846.81640000001"/>
        <n v="79431.34949999998"/>
        <n v="66828.7368"/>
        <n v="76739.78249999997"/>
        <n v="105432.5754"/>
        <n v="93328.81199999999"/>
        <n v="78919.28279999999"/>
        <n v="90237.22874999998"/>
        <n v="94343.346"/>
        <n v="83375.64"/>
        <n v="70343.6256"/>
        <n v="80958.80249999999"/>
        <n v="110619.01800000001"/>
        <n v="97719.34499999999"/>
        <n v="81627.45839999999"/>
        <n v="93891.21749999997"/>
        <n v="121115.32560000001"/>
        <n v="107043.66674999999"/>
        <n v="90153.41759999999"/>
        <n v="103680.15749999997"/>
        <n v="91294.9614"/>
        <n v="80776.92825"/>
        <n v="68644.8036"/>
        <n v="78738.87374999998"/>
        <n v="113032.59300000001"/>
        <n v="99961.97624999999"/>
        <n v="84065.4468"/>
        <n v="96386.50124999997"/>
        <n v="76950.1494"/>
        <n v="68227.32824999999"/>
        <n v="57847.79879999999"/>
        <n v="65723.29874999999"/>
        <n v="95156.6814"/>
        <n v="84365.13824999999"/>
        <n v="71132.49"/>
        <n v="80723.64374999999"/>
        <n v="97887.6612"/>
        <n v="86785.80975"/>
        <n v="73705.572"/>
        <n v="83798.28"/>
        <n v="94508.65620000001"/>
        <n v="83646.12599999999"/>
        <n v="70898.00039999999"/>
        <n v="81165.31874999999"/>
        <n v="95791.49100000001"/>
        <n v="84721.21875"/>
        <n v="71402.6772"/>
        <n v="81882.34874999999"/>
        <n v="67838.0904"/>
        <n v="78173.84249999998"/>
        <n v="88398.6714"/>
        <n v="78085.77075"/>
        <n v="66274.362"/>
        <n v="76533.26624999999"/>
        <n v="83584.737"/>
        <n v="73963.44"/>
        <n v="63129.0564"/>
        <n v="72451.92374999999"/>
        <n v="78109.5618"/>
        <n v="68759.16524999999"/>
        <n v="57513.913199999995"/>
        <n v="67186.00124999999"/>
        <n v="85612.5882"/>
        <n v="75574.93724999999"/>
        <n v="64525.842"/>
        <n v="74823.85124999999"/>
        <n v="97557.04079999999"/>
        <n v="86244.83774999999"/>
        <n v="73353.8376"/>
        <n v="84460.79249999998"/>
        <n v="94618.86300000001"/>
        <n v="83826.45"/>
        <n v="72024.5988"/>
        <n v="82378.54124999998"/>
        <n v="89046.6966"/>
        <n v="78804.783"/>
        <n v="67013.5284"/>
        <n v="76808.62124999998"/>
        <n v="92577.79620000001"/>
        <n v="81852.021"/>
        <n v="88674.1884"/>
        <n v="78536.58075"/>
        <n v="66945.9816"/>
        <n v="76518.94499999998"/>
        <n v="71519.92199999999"/>
        <n v="81661.51124999998"/>
        <n v="88563.9816"/>
        <n v="78356.25675"/>
        <n v="106715.4102"/>
        <n v="94403.90474999999"/>
        <n v="79928.63639999999"/>
        <n v="91671.28874999998"/>
        <n v="95418.9828"/>
        <n v="84453.0165"/>
        <n v="71839.80720000001"/>
        <n v="82309.70249999998"/>
        <n v="92467.5894"/>
        <n v="81671.69699999999"/>
        <n v="69536.9124"/>
        <n v="80393.77124999999"/>
        <n v="88136.37"/>
        <n v="77997.89249999999"/>
        <n v="66071.7216"/>
        <n v="75664.23749999999"/>
        <n v="87170.94"/>
        <n v="77100.84"/>
        <n v="65197.461599999995"/>
        <n v="74809.53"/>
        <n v="89101.8"/>
        <n v="78894.94499999999"/>
        <n v="67198.32"/>
        <n v="76877.46"/>
        <n v="78122.77739999999"/>
        <n v="69122.097"/>
        <n v="58739.907600000006"/>
        <n v="67378.19625"/>
        <n v="73778.3424"/>
        <n v="65085.36074999999"/>
        <n v="54805.7376"/>
        <n v="63532.01249999999"/>
        <n v="79778.12039999999"/>
        <n v="70465.39199999999"/>
        <n v="59312.1312"/>
        <n v="68384.9025"/>
        <n v="79350.50880000001"/>
        <n v="70107.02775"/>
        <n v="59564.4696"/>
        <n v="68743.41749999998"/>
        <n v="76454.2188"/>
        <n v="67415.87025"/>
        <n v="56689.351200000005"/>
        <n v="65820.78"/>
        <n v="80853.7572"/>
        <n v="71542.7685"/>
        <n v="60808.3128"/>
        <n v="69735.80249999999"/>
        <n v="88716.07620000001"/>
        <n v="78263.81099999999"/>
        <n v="64895.4252"/>
        <n v="74961.52874999998"/>
        <n v="92039.9778"/>
        <n v="81313.33275"/>
        <n v="67770.5436"/>
        <n v="77884.16624999998"/>
        <n v="68392.4652"/>
        <n v="78380.35874999998"/>
        <n v="90646.93620000001"/>
        <n v="80057.916"/>
        <n v="66643.9452"/>
        <n v="76670.94374999998"/>
        <n v="85392.1746"/>
        <n v="75214.28925"/>
        <n v="62272.6452"/>
        <n v="72397.40624999999"/>
        <n v="88881.3864"/>
        <n v="78534.29699999999"/>
        <n v="67905.6372"/>
        <n v="78463.51874999999"/>
        <n v="80908.8606"/>
        <n v="71952.647625"/>
        <n v="61447.813200000004"/>
        <n v="69804.64124999999"/>
        <n v="74371.2642"/>
        <n v="66019.874625"/>
        <n v="56304.507600000004"/>
        <n v="64455.55874999999"/>
        <n v="73571.1444"/>
        <n v="65382.768"/>
        <n v="56484.3024"/>
        <n v="64524.39749999999"/>
        <n v="79515.819"/>
        <n v="70693.7175"/>
        <n v="60058.8828"/>
        <n v="68232.90374999998"/>
        <n v="76674.6324"/>
        <n v="68089.208625"/>
        <n v="57615.897600000004"/>
        <n v="65737.62"/>
        <n v="77640.0624"/>
        <n v="68986.26112499999"/>
        <n v="58232.82239999999"/>
        <n v="66233.81249999999"/>
        <n v="74536.57440000001"/>
        <n v="66279.82049999999"/>
        <n v="57873.232800000005"/>
        <n v="66096.135"/>
        <n v="79405.6122"/>
        <n v="70197.18974999999"/>
        <n v="84536.9514"/>
        <n v="74497.56074999999"/>
        <n v="57982.8924"/>
        <n v="66302.65125"/>
        <n v="81653.87700000001"/>
        <n v="72169.33499999999"/>
        <n v="61632.87479999999"/>
        <n v="71101.02375"/>
        <n v="75129.4962"/>
        <n v="66613.54724999999"/>
        <n v="56721.2004"/>
        <n v="64510.07624999999"/>
        <n v="79557.70680000001"/>
        <n v="70104.74399999999"/>
        <n v="58825.303199999995"/>
        <n v="68468.0625"/>
        <n v="74743.7724"/>
        <n v="65982.41325"/>
        <n v="56184.6744"/>
        <n v="65103.75"/>
        <n v="83364.3234"/>
        <n v="73602.79199999999"/>
        <n v="61885.2132"/>
        <n v="71459.53874999998"/>
        <n v="73833.4458"/>
        <n v="65175.52274999999"/>
        <n v="55747.5444"/>
        <n v="64676.39624999999"/>
        <n v="75764.3058"/>
        <n v="66969.62775"/>
        <n v="56234.37240000001"/>
        <n v="64593.23624999999"/>
        <n v="75226.4874"/>
        <n v="66430.9395"/>
        <n v="56621.80440000001"/>
        <n v="65531.103749999995"/>
        <n v="77529.85560000001"/>
        <n v="68493.24674999999"/>
        <n v="58185.5328"/>
        <n v="67171.68"/>
        <n v="80798.6538"/>
        <n v="71452.6065"/>
        <n v="61128.198"/>
        <n v="70383.99374999998"/>
        <n v="72978.22260000001"/>
        <n v="64458.79424999999"/>
        <n v="54233.513999999996"/>
        <n v="62525.30624999999"/>
        <n v="88246.57680000001"/>
        <n v="78522.52724999998"/>
        <n v="66925.9944"/>
        <n v="75801.91499999998"/>
        <n v="90922.4532"/>
        <n v="80867.09025000001"/>
        <n v="68057.5896"/>
        <n v="77015.13749999998"/>
        <n v="86853.5352"/>
        <n v="77263.597125"/>
        <n v="66309.0696"/>
        <n v="75305.72249999997"/>
        <n v="81281.3688"/>
        <n v="72227.876625"/>
        <n v="61525.3536"/>
        <n v="70094.31749999999"/>
        <n v="74297.21062499999"/>
        <n v="62579.4084"/>
        <n v="71017.86374999999"/>
        <n v="86963.742"/>
        <n v="77436.89437499999"/>
        <n v="66668.6592"/>
        <n v="75443.4"/>
        <n v="69654.321"/>
        <n v="61707.90937499999"/>
        <n v="52035.462"/>
        <n v="59961.18374999998"/>
        <n v="73626.24780000001"/>
        <n v="65469.416625"/>
        <n v="56149.4268"/>
        <n v="63876.20624999999"/>
        <n v="69281.8128"/>
        <n v="61432.680374999996"/>
        <n v="52215.256799999996"/>
        <n v="60030.022499999985"/>
        <n v="77695.1658"/>
        <n v="69072.90974999999"/>
        <n v="57897.9468"/>
        <n v="65585.62124999998"/>
        <n v="70192.1394"/>
        <n v="62243.084249999985"/>
        <n v="52909.721999999994"/>
        <n v="60815.891249999986"/>
        <n v="75336.6942"/>
        <n v="66916.92712499999"/>
        <n v="56664.097200000004"/>
        <n v="73240.524"/>
        <n v="64546.67249999999"/>
        <n v="54436.1544"/>
        <n v="63394.33499999999"/>
        <n v="75006.07380000001"/>
        <n v="66070.29149999999"/>
        <n v="54873.284400000004"/>
        <n v="63821.68874999999"/>
        <n v="75543.8922"/>
        <n v="66608.97975"/>
        <n v="71364.7674"/>
        <n v="62842.729499999994"/>
        <n v="52367.7492"/>
        <n v="61036.72874999998"/>
        <n v="75116.2806"/>
        <n v="66250.6155"/>
        <n v="55242.8676"/>
        <n v="63959.36624999999"/>
        <n v="55495.206000000006"/>
        <n v="64317.88124999999"/>
        <n v="70026.82920000001"/>
        <n v="61677.474749999994"/>
        <n v="51173.60400000001"/>
        <n v="59533.83"/>
        <n v="76026.6072"/>
        <n v="67057.506"/>
        <n v="73295.6274"/>
        <n v="64636.8345"/>
        <n v="54116.269199999995"/>
        <n v="62746.14374999999"/>
        <n v="73350.73079999999"/>
        <n v="64726.996499999994"/>
        <n v="54301.06079999999"/>
        <n v="62814.982499999984"/>
        <n v="77157.3474"/>
        <n v="68225.04449999999"/>
        <n v="57865.6476"/>
        <n v="66523.48874999999"/>
        <n v="70992.2592"/>
        <n v="62574.52724999999"/>
        <n v="52804.879199999996"/>
        <n v="61464.08249999999"/>
        <n v="71254.5606"/>
        <n v="62662.40549999999"/>
        <n v="51745.827600000004"/>
        <n v="60540.53624999999"/>
        <n v="73668.1356"/>
        <n v="64905.03675"/>
        <n v="53931.4776"/>
        <n v="62677.30499999999"/>
        <n v="72330.1974"/>
        <n v="63739.78199999999"/>
        <n v="53494.3476"/>
        <n v="62249.951249999984"/>
        <n v="71847.4824"/>
        <n v="63291.25575"/>
        <n v="53814.2328"/>
        <n v="62898.14249999999"/>
        <n v="70937.15580000001"/>
        <n v="62484.36524999999"/>
        <n v="52115.4108"/>
        <n v="60678.21374999998"/>
        <n v="72702.70559999999"/>
        <n v="64007.984249999994"/>
        <n v="53057.2176"/>
        <n v="61822.59749999999"/>
        <n v="68896.089"/>
        <n v="60509.93625"/>
        <n v="49997.3076"/>
        <n v="58831.12125"/>
        <n v="68537.734875"/>
        <n v="58825.033200000005"/>
        <n v="67240.51874999999"/>
        <n v="71865.999"/>
        <n v="61010.6832"/>
        <n v="69377.28749999999"/>
        <n v="74853.9792"/>
        <n v="66468.40087499999"/>
        <n v="56741.6376"/>
        <n v="64882.91249999999"/>
        <n v="74040.6438"/>
        <n v="65499.982874999994"/>
        <n v="53939.0628"/>
        <n v="57795.6924"/>
        <n v="65806.45874999999"/>
        <n v="78440.18220000001"/>
        <n v="69623.36775"/>
        <n v="77047.1406"/>
        <n v="68364.43762499999"/>
        <n v="58465.443600000006"/>
        <n v="67102.84125"/>
        <n v="81708.9804"/>
        <n v="72589.75425"/>
        <n v="61268.0184"/>
        <n v="96163.9992"/>
        <n v="85382.919"/>
        <n v="73049.2128"/>
        <n v="83606.08499999998"/>
        <n v="107253.2286"/>
        <n v="95367.71137499998"/>
        <n v="81407.5092"/>
        <n v="92525.99624999997"/>
        <n v="96591.6108"/>
        <n v="85744.79662499999"/>
        <n v="72791.8776"/>
        <n v="97942.76460000001"/>
        <n v="87248.38949999999"/>
        <n v="74924.70120000001"/>
        <n v="84584.14875"/>
        <n v="95046.47460000002"/>
        <n v="84557.23199999999"/>
        <n v="72044.586"/>
        <n v="90329.5314"/>
        <n v="80245.26675"/>
        <n v="67518.2052"/>
        <n v="88508.8782"/>
        <n v="66386.61"/>
        <n v="75595.39875"/>
        <n v="87115.83660000001"/>
        <n v="77365.52887499999"/>
        <n v="65255.014800000004"/>
        <n v="74382.17624999999"/>
        <n v="100660.5288"/>
        <n v="89348.28975"/>
        <n v="75827.0736"/>
        <n v="86749.56"/>
        <n v="90867.3498"/>
        <n v="80780.44162499999"/>
        <n v="68649.80040000001"/>
        <n v="78021.84374999999"/>
        <n v="77003.65125"/>
        <n v="64997.6796"/>
        <n v="74023.66124999999"/>
        <n v="91557.2628"/>
        <n v="81244.25099999999"/>
        <n v="68367.7512"/>
        <n v="88191.47339999999"/>
        <n v="78435.87862499998"/>
        <n v="67003.5348"/>
        <n v="76091.59124999998"/>
        <n v="98522.4708"/>
        <n v="87538.901625"/>
        <n v="74797.7328"/>
        <n v="85315.5"/>
        <n v="93225.82140000002"/>
        <n v="82936.42425"/>
        <n v="70912.9908"/>
        <n v="80448.28874999998"/>
        <n v="92743.1064"/>
        <n v="82487.89799999999"/>
        <n v="70475.8608"/>
        <n v="80020.93499999998"/>
        <n v="102646.49220000001"/>
        <n v="91229.043375"/>
        <n v="77498.05320000001"/>
        <n v="88169.29874999999"/>
        <n v="93488.1228"/>
        <n v="83038.356"/>
        <n v="71402.9472"/>
        <n v="81675.83249999999"/>
        <n v="84012.3486"/>
        <n v="74659.08825"/>
        <n v="64123.4196"/>
        <n v="73168.95374999999"/>
        <n v="93115.6146"/>
        <n v="82763.127"/>
        <n v="70296.066"/>
        <n v="79952.09624999999"/>
        <n v="93280.92480000001"/>
        <n v="83023.07287499998"/>
        <n v="71350.1208"/>
        <n v="80875.64249999999"/>
        <n v="90067.23"/>
        <n v="80143.33499999999"/>
        <n v="68572.26"/>
        <n v="77732.16749999998"/>
        <n v="89957.0232"/>
        <n v="79970.03774999999"/>
        <n v="68727.3408"/>
        <n v="78311.52"/>
        <n v="86481.027"/>
        <n v="76988.368125"/>
        <n v="66231.52919999999"/>
        <n v="75016.04624999998"/>
        <n v="84495.0636"/>
        <n v="75107.6145"/>
        <n v="64303.214400000004"/>
        <n v="73237.79249999998"/>
        <n v="98467.3674"/>
        <n v="87452.253"/>
        <n v="74360.6028"/>
        <n v="84888.14624999998"/>
        <n v="84832.461"/>
        <n v="72122.12640000001"/>
        <n v="81951.1875"/>
        <n v="104370.1542"/>
        <n v="93007.86524999999"/>
        <n v="80480.4228"/>
        <n v="90871.09874999998"/>
        <n v="95584.293"/>
        <n v="85092.40687499999"/>
        <n v="73433.51640000001"/>
        <n v="83233.24875"/>
        <n v="99446.013"/>
        <n v="88680.61687499999"/>
        <n v="76415.886"/>
        <n v="85935.04874999999"/>
        <n v="93598.3296"/>
        <n v="83211.65325"/>
        <n v="92315.49480000001"/>
        <n v="82126.020375"/>
        <n v="69446.52"/>
        <n v="78586.87499999999"/>
        <n v="99225.5994"/>
        <n v="88334.022375"/>
        <n v="75439.37160000001"/>
        <n v="85301.17874999999"/>
        <n v="89639.6184"/>
        <n v="79781.457375"/>
        <n v="87653.655"/>
        <n v="77900.70374999999"/>
        <n v="65614.60440000001"/>
        <n v="74519.85374999998"/>
        <n v="72379.46160000001"/>
        <n v="95474.08620000002"/>
        <n v="84919.109625"/>
        <n v="72301.9212"/>
        <n v="82020.02625"/>
        <n v="78884.40487499998"/>
        <n v="67955.3352"/>
        <n v="77235.97499999998"/>
        <n v="71247.8664"/>
        <n v="81096.48"/>
        <n v="95956.80120000002"/>
        <n v="85367.635875"/>
        <n v="72996.3864"/>
        <n v="82805.89499999999"/>
        <n v="69961.19039999999"/>
        <n v="79303.90499999998"/>
        <n v="94025.9412"/>
        <n v="83573.530875"/>
        <n v="95846.5944"/>
        <n v="85194.33862499999"/>
        <n v="72636.79680000001"/>
        <n v="82668.2175"/>
        <n v="70733.196"/>
        <n v="80379.45"/>
        <n v="94673.9664"/>
        <n v="84282.003"/>
        <n v="72224.38080000001"/>
        <n v="81730.35"/>
        <n v="92260.3914"/>
        <n v="82039.37174999999"/>
        <n v="69524.0604"/>
        <n v="78876.55124999999"/>
        <n v="61983.138374999995"/>
        <n v="51855.6672"/>
        <n v="59892.34499999999"/>
        <n v="75074.3928"/>
        <n v="66814.995375"/>
        <n v="57460.81679999999"/>
        <n v="65158.26749999999"/>
        <n v="72660.8178"/>
        <n v="64572.36412499999"/>
        <n v="54245.826"/>
        <n v="61587.438749999994"/>
        <n v="76784.8392"/>
        <n v="68262.50587499999"/>
        <n v="58490.1576"/>
        <n v="66592.32749999998"/>
        <n v="69874.7346"/>
        <n v="62054.503874999995"/>
        <n v="53526.646799999995"/>
        <n v="61312.08374999998"/>
        <n v="56047.172399999996"/>
        <n v="64097.04374999999"/>
        <n v="76729.7358"/>
        <n v="68175.85725"/>
        <n v="57538.3572"/>
        <n v="65447.94374999999"/>
        <n v="81391.5756"/>
        <n v="72401.173875"/>
        <n v="61627.60800000001"/>
        <n v="69873.48"/>
        <n v="69434.787375"/>
        <n v="58927.2876"/>
        <n v="67019.68125"/>
        <n v="57975.487199999996"/>
        <n v="65875.29749999999"/>
        <n v="75709.20240000001"/>
        <n v="67192.156125"/>
        <n v="56226.9672"/>
        <n v="64165.88249999999"/>
        <n v="75819.40920000001"/>
        <n v="67365.45337499998"/>
        <n v="57358.562399999995"/>
        <n v="65379.10499999999"/>
        <n v="83060.9055"/>
        <n v="72826.29225"/>
        <n v="62422.0992"/>
        <n v="70970.53589999999"/>
        <n v="79658.11125"/>
        <n v="70081.16062499999"/>
        <n v="60820.534799999994"/>
        <n v="68558.45085"/>
        <n v="83873.36025"/>
        <n v="73442.318625"/>
        <n v="62494.6428"/>
        <n v="71253.04184999998"/>
        <n v="77244.53625"/>
        <n v="67838.529375"/>
        <n v="58889.7216"/>
        <n v="66776.61194999998"/>
        <n v="88673.30775"/>
        <n v="77439.35362499999"/>
        <n v="65225.304000000004"/>
        <n v="74874.76425"/>
        <n v="59597.038799999995"/>
        <n v="68316.06374999999"/>
        <n v="78067.674"/>
        <n v="69348.13874999998"/>
        <n v="58747.4928"/>
        <n v="66950.84249999998"/>
        <n v="76895.046"/>
        <n v="68435.80312499999"/>
        <n v="58592.412"/>
        <n v="66371.49"/>
        <n v="75929.61600000001"/>
        <n v="67538.75062499999"/>
        <n v="57718.151999999995"/>
        <n v="65516.78249999999"/>
        <n v="69171.606"/>
        <n v="61259.38312499999"/>
        <n v="51598.332"/>
        <n v="76467.4344"/>
        <n v="68073.9255"/>
        <n v="59107.0824"/>
        <n v="67088.52"/>
        <n v="66932.21025"/>
        <n v="56974.258799999996"/>
        <n v="65751.94124999997"/>
        <n v="65398.051125"/>
        <n v="54993.1176"/>
        <n v="63173.49749999998"/>
        <n v="76992.0372"/>
        <n v="68277.78899999999"/>
        <n v="58285.648799999995"/>
        <n v="67034.00249999999"/>
        <n v="78605.49239999999"/>
        <n v="69883.313625"/>
        <n v="59364.4176"/>
        <n v="67447.03499999997"/>
        <n v="75446.90100000001"/>
        <n v="67090.22437499999"/>
        <n v="57281.022"/>
        <n v="65089.42874999999"/>
        <n v="76136.81400000001"/>
        <n v="67554.03375"/>
        <n v="58130.568"/>
        <n v="66454.65"/>
        <n v="77102.244"/>
        <n v="68451.08625"/>
        <n v="56843.892"/>
        <n v="64662.07499999999"/>
        <n v="73143.53280000002"/>
        <n v="65020.890374999995"/>
        <n v="55454.961599999995"/>
        <n v="63090.337499999994"/>
        <n v="67778.5644"/>
        <n v="60000.452999999994"/>
        <n v="50724.072"/>
        <n v="58679.12249999999"/>
        <n v="70840.1646"/>
        <n v="62951.556375"/>
        <n v="53628.9012"/>
        <n v="61091.24624999999"/>
        <n v="74205.954"/>
        <n v="65759.92874999999"/>
        <n v="55712.2968"/>
        <n v="63448.85249999999"/>
        <n v="82301.90220000001"/>
        <n v="73211.57775"/>
        <n v="62064.738"/>
        <n v="70300.83374999999"/>
        <n v="80481.24900000001"/>
        <n v="71590.77"/>
        <n v="60675.8076"/>
        <n v="68729.09624999999"/>
        <n v="55275.1668"/>
        <n v="63021.498749999984"/>
        <n v="72923.1192"/>
        <n v="64674.29587499999"/>
        <n v="54478.447199999995"/>
        <n v="62456.467499999984"/>
        <n v="73888.54920000001"/>
        <n v="65571.348375"/>
        <n v="55095.371999999996"/>
        <n v="62952.66"/>
        <n v="72605.7144"/>
        <n v="64485.71549999999"/>
        <n v="54323.3664"/>
        <n v="61877.11499999999"/>
        <n v="74426.3676"/>
        <n v="66106.52325"/>
        <n v="81336.4722"/>
        <n v="72314.52525"/>
        <n v="61190.478"/>
        <n v="69446.12624999999"/>
        <n v="60161.1372"/>
        <n v="68012.06624999999"/>
        <n v="80646.5592"/>
        <n v="71850.715875"/>
        <n v="61472.527200000004"/>
        <n v="69294.12749999999"/>
        <n v="72178.10280000001"/>
        <n v="64123.837875"/>
        <n v="53808.695999999996"/>
        <n v="61160.08499999999"/>
        <n v="76191.9174"/>
        <n v="67640.682375"/>
        <n v="57436.10280000001"/>
        <n v="65668.78124999999"/>
        <n v="93543.2262"/>
        <n v="83125.004625"/>
        <n v="70553.40120000001"/>
        <n v="80310.61124999999"/>
        <n v="91887.88320000001"/>
        <n v="81764.14275"/>
        <n v="69703.8552"/>
        <n v="78945.39"/>
        <n v="86053.4154"/>
        <n v="76626.49049999999"/>
        <n v="79246.28249999999"/>
        <n v="67698"/>
        <n v="94453.5528"/>
        <n v="83935.40849999999"/>
        <n v="70990.5312"/>
        <n v="80737.965"/>
        <n v="87378.138"/>
        <n v="77467.46062499999"/>
        <n v="64972.9656"/>
        <n v="74534.17499999999"/>
        <n v="66051.7344"/>
        <n v="74947.20749999999"/>
        <n v="75933.3015"/>
        <n v="64278.5004"/>
        <n v="73748.30625"/>
        <n v="77267.55420000001"/>
        <n v="68711.032125"/>
        <n v="58669.952399999995"/>
        <n v="66661.16624999998"/>
        <n v="79143.3108"/>
        <n v="70418.48849999999"/>
        <n v="60496.012800000004"/>
        <n v="68660.25749999999"/>
        <n v="80315.9388"/>
        <n v="71330.824125"/>
        <n v="60651.0936"/>
        <n v="69239.61"/>
        <n v="72503.105625"/>
        <n v="62117.564399999996"/>
        <n v="81446.679"/>
        <n v="72487.8225"/>
        <n v="62322.0732"/>
        <n v="70659.34874999999"/>
        <n v="84605.2704"/>
        <n v="75280.91175"/>
        <n v="64662.804000000004"/>
        <n v="73375.47"/>
        <n v="89694.7218"/>
        <n v="79868.10599999999"/>
        <n v="68237.38440000001"/>
        <n v="77083.97624999998"/>
        <n v="76412.331"/>
        <n v="67987.276875"/>
        <n v="96011.90460000001"/>
        <n v="85454.2845"/>
        <n v="73176.1812"/>
        <n v="82874.73374999998"/>
        <n v="82936.7118"/>
        <n v="73588.73849999998"/>
        <n v="83005.03080000001"/>
        <n v="74006.6985"/>
        <n v="64250.388000000006"/>
        <n v="72437.60249999998"/>
        <n v="62040.024000000005"/>
        <n v="70811.34749999997"/>
        <n v="87598.5516"/>
        <n v="77814.055125"/>
        <n v="66464.1504"/>
        <n v="75885.07499999998"/>
        <n v="96108.8958"/>
        <n v="85296.270375"/>
        <n v="72354.7476"/>
        <n v="82820.21624999997"/>
        <n v="61884.94320000001"/>
        <n v="70231.995"/>
        <n v="83212.22880000001"/>
        <n v="74021.981625"/>
        <n v="63531.20880000001"/>
        <n v="72162.24749999998"/>
        <n v="85032.882"/>
        <n v="75642.789375"/>
        <n v="61165.763999999996"/>
        <n v="69956.64"/>
        <n v="82509.1002"/>
        <n v="73226.86087499998"/>
        <n v="61602.894"/>
        <n v="76716.5202"/>
        <n v="67844.545875"/>
        <n v="56357.334"/>
        <n v="65255.748749999984"/>
        <n v="97358.7645"/>
        <n v="84630.0465"/>
        <n v="72288.19080000001"/>
        <n v="84530.29409999998"/>
        <n v="93170.71800000001"/>
        <n v="81757.116"/>
        <n v="70216.0272"/>
        <n v="79648.07939999999"/>
        <n v="85270.5135"/>
        <n v="74694.22199999998"/>
        <n v="63368.902799999996"/>
        <n v="72107.74934999998"/>
        <n v="85423.48874999999"/>
        <n v="74975.24812499998"/>
        <n v="64425.456"/>
        <n v="73034.88074999998"/>
        <n v="84940.77375"/>
        <n v="74526.72187499999"/>
        <n v="64243.162800000006"/>
        <n v="72962.45684999999"/>
        <n v="83162.889"/>
        <n v="73013.643"/>
        <n v="62531.84880000001"/>
        <n v="70760.45384999999"/>
        <n v="81765.73574999999"/>
        <n v="71761.73962499999"/>
        <n v="61912.4256"/>
        <n v="70260.67619999999"/>
        <n v="80150.6286"/>
        <n v="71070.87825"/>
        <n v="60369.0444"/>
        <n v="69391.60874999998"/>
        <n v="81378.36"/>
        <n v="72069.86249999999"/>
        <n v="60189.2496"/>
        <n v="69322.77"/>
        <n v="71779.350375"/>
        <n v="60830.888399999996"/>
        <n v="69308.44874999998"/>
        <n v="60136.423200000005"/>
        <n v="68522.58"/>
        <n v="82619.307"/>
        <n v="73400.15812499999"/>
        <n v="61705.148400000005"/>
        <n v="70163.15625"/>
        <n v="79199.18549999999"/>
        <n v="69238.08224999999"/>
        <n v="58925.0592"/>
        <n v="67551.70589999999"/>
        <n v="85372.497"/>
        <n v="74881.57274999999"/>
        <n v="85804.22025"/>
        <n v="75236.423625"/>
        <n v="83339.6535"/>
        <n v="72900.11699999998"/>
        <n v="61620.38279999999"/>
        <n v="70398.33434999999"/>
        <n v="80698.32225"/>
        <n v="70677.336375"/>
        <n v="60163.9056"/>
        <n v="68551.26119999998"/>
        <n v="77421.30075"/>
        <n v="67725.003375"/>
        <n v="58233.09240000001"/>
        <n v="66769.42229999999"/>
        <n v="87962.8365"/>
        <n v="77010.67799999999"/>
        <n v="66281.8572"/>
        <n v="75801.89564999999"/>
        <n v="84787.7985"/>
        <n v="74245.69574999998"/>
        <n v="63186.6096"/>
        <n v="72035.32544999999"/>
        <n v="86667.66675"/>
        <n v="75946.12537499999"/>
        <n v="65007.673200000005"/>
        <n v="74027.24639999999"/>
        <n v="84838.79024999999"/>
        <n v="74339.371125"/>
        <n v="96981.44625000001"/>
        <n v="85251.650625"/>
        <n v="73275.9372"/>
        <n v="82639.55564999998"/>
        <n v="102366.09225"/>
        <n v="89884.56262499999"/>
        <n v="77063.15160000001"/>
        <n v="87188.40944999998"/>
        <n v="99191.05425"/>
        <n v="87119.58037499999"/>
        <n v="74732.41440000001"/>
        <n v="84486.62879999999"/>
        <n v="100486.22400000002"/>
        <n v="88184.133"/>
        <n v="75496.92480000001"/>
        <n v="85551.41834999999"/>
        <n v="100105.49250000001"/>
        <n v="87922.95749999999"/>
        <n v="75679.21800000001"/>
        <n v="85623.84224999999"/>
        <n v="103508.28675"/>
        <n v="90668.089125"/>
        <n v="77025.9456"/>
        <n v="87680.99744999998"/>
        <n v="103280.5305"/>
        <n v="90687.93974999999"/>
        <n v="77755.1184"/>
        <n v="87970.69304999997"/>
        <n v="100917.94725"/>
        <n v="88538.983875"/>
        <n v="75751.7616"/>
        <n v="85906.34819999998"/>
        <n v="101349.67050000001"/>
        <n v="88893.83475"/>
        <n v="100866.95550000001"/>
        <n v="88445.30849999998"/>
        <n v="75314.63160000001"/>
        <n v="85478.99444999998"/>
        <n v="99826.7445"/>
        <n v="87849.13274999999"/>
        <n v="76226.09760000001"/>
        <n v="85841.11395"/>
        <n v="74987.2512"/>
        <n v="84841.55864999999"/>
        <n v="110341.07775"/>
        <n v="96646.57987499998"/>
        <n v="82889.0604"/>
        <n v="94576.70204999998"/>
        <n v="102417.084"/>
        <n v="89978.238"/>
        <n v="76990.60800000001"/>
        <n v="86905.90349999999"/>
        <n v="101985.36075"/>
        <n v="89623.387125"/>
        <n v="77245.44480000001"/>
        <n v="87260.83334999999"/>
        <n v="103712.25375"/>
        <n v="91042.790625"/>
        <n v="78519.6288"/>
        <n v="89035.48259999999"/>
        <n v="101934.369"/>
        <n v="89529.71175"/>
        <n v="77572.8252"/>
        <n v="87898.26914999998"/>
        <n v="78009.9552"/>
        <n v="88325.62289999999"/>
        <n v="116259.4305"/>
        <n v="101821.6935"/>
        <n v="87550.5348"/>
        <n v="99980.26335"/>
        <n v="117173.86875"/>
        <n v="102625.070625"/>
        <n v="87732.82800000001"/>
        <n v="100052.68724999999"/>
        <n v="102213.117"/>
        <n v="89603.53649999999"/>
        <n v="76261.4352"/>
        <n v="86616.20789999998"/>
        <n v="102746.82375000001"/>
        <n v="90145.73812499999"/>
        <n v="76626.02160000001"/>
        <n v="86761.0557"/>
        <n v="106455.5685"/>
        <n v="93452.92199999999"/>
        <n v="80340.6924"/>
        <n v="91027.40354999997"/>
        <n v="105058.41524999999"/>
        <n v="92201.018625"/>
        <n v="79721.2692"/>
        <n v="90527.62589999998"/>
        <n v="77500.2816"/>
        <n v="87615.76319999999"/>
        <n v="74477.5776"/>
        <n v="84131.69894999999"/>
        <n v="117785.76975"/>
        <n v="103749.175125"/>
        <n v="89920.34640000001"/>
        <n v="100921.77404999999"/>
        <n v="123421.96125"/>
        <n v="107967.68437499998"/>
        <n v="91265.20559999999"/>
        <n v="104246.61119999998"/>
        <n v="123904.67624999999"/>
        <n v="108416.21062499998"/>
        <n v="91192.66200000001"/>
        <n v="103964.10524999996"/>
        <n v="124285.40775000001"/>
        <n v="108677.38612499999"/>
        <n v="91520.04239999999"/>
        <n v="104601.54104999999"/>
        <n v="90755.532"/>
        <n v="103536.75149999998"/>
        <n v="123853.6845"/>
        <n v="108322.53524999999"/>
        <n v="100333.24875"/>
        <n v="87903.10687499998"/>
        <n v="74440.3716"/>
        <n v="84624.28694999998"/>
        <n v="92001.321"/>
        <n v="80485.362"/>
        <n v="69122.26800000001"/>
        <n v="79213.53599999998"/>
        <n v="116565.38100000001"/>
        <n v="102383.74574999999"/>
        <n v="87879.7836"/>
        <n v="99350.01719999997"/>
        <n v="119968.17525"/>
        <n v="105128.877375"/>
        <n v="89736.1848"/>
        <n v="102117.03209999998"/>
        <n v="121695.06825000001"/>
        <n v="106548.280875"/>
        <n v="91010.3688"/>
        <n v="103891.68134999997"/>
        <n v="122915.45700000001"/>
        <n v="107913.71025"/>
        <n v="93560.60519999999"/>
        <n v="106173.29789999998"/>
        <n v="120831.62175"/>
        <n v="105838.57912499999"/>
        <n v="90245.8584"/>
        <n v="102826.89179999998"/>
        <n v="89410.9815"/>
        <n v="76019.16734999997"/>
        <n v="87684.0885"/>
        <n v="76936.85324999999"/>
        <n v="66319.0632"/>
        <n v="75309.30764999997"/>
        <n v="81891.5085"/>
        <n v="71554.53824999998"/>
        <n v="60308.99279999999"/>
        <n v="69116.27309999999"/>
        <n v="86337.927"/>
        <n v="75778.62525"/>
        <n v="64862.586"/>
        <n v="73462.23449999999"/>
        <n v="97742.90925"/>
        <n v="85774.00162499999"/>
        <n v="72656.514"/>
        <n v="82139.77799999999"/>
        <n v="97844.89275000001"/>
        <n v="85961.352375"/>
        <n v="73530.774"/>
        <n v="82994.48549999998"/>
        <n v="96879.46275"/>
        <n v="85064.299875"/>
        <n v="72401.6772"/>
        <n v="81784.84814999998"/>
        <n v="99571.78575000001"/>
        <n v="87380.755875"/>
        <n v="74550.12120000001"/>
        <n v="84414.20489999998"/>
        <n v="99850.53375"/>
        <n v="87454.58062499999"/>
        <n v="74258.0784"/>
        <n v="84551.86304999999"/>
        <n v="92915.75925"/>
        <n v="81288.739125"/>
        <n v="68794.8876"/>
        <n v="78576.10019999999"/>
        <n v="92205.288"/>
        <n v="80860.06349999999"/>
        <n v="69596.60399999999"/>
        <n v="79148.30174999998"/>
        <n v="94414.89600000001"/>
        <n v="82727.99325"/>
        <n v="70033.734"/>
        <n v="79575.6555"/>
        <n v="98378.59950000001"/>
        <n v="86503.554"/>
        <n v="74405.03400000001"/>
        <n v="83849.193"/>
        <n v="100282.25700000001"/>
        <n v="87809.43149999999"/>
        <n v="73748.4048"/>
        <n v="83842.00334999998"/>
        <n v="97385.967"/>
        <n v="85118.27399999999"/>
        <n v="72144.972"/>
        <n v="82697.60024999999"/>
        <n v="94897.611"/>
        <n v="83176.5195"/>
        <n v="70470.864"/>
        <n v="80003.00924999999"/>
      </sharedItems>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ount="1229">
        <n v="209808.23219999997"/>
        <n v="184900.73595"/>
        <n v="173250.4536"/>
        <n v="183389.20799999998"/>
        <n v="208917.50879999998"/>
        <n v="184246.8663"/>
        <n v="170773.3188"/>
        <n v="179711.90399999998"/>
        <n v="205263.0636"/>
        <n v="181372.3611"/>
        <n v="172230.408"/>
        <n v="180770.44799999997"/>
        <n v="204280.7886"/>
        <n v="180459.46485"/>
        <n v="168296.184"/>
        <n v="176034.6"/>
        <n v="204326.5644"/>
        <n v="180588.97815"/>
        <n v="171647.5572"/>
        <n v="180005.61599999998"/>
        <n v="221137.77419999999"/>
        <n v="194560.35795"/>
        <n v="179953.2"/>
        <n v="191331.24"/>
        <n v="178125.57"/>
        <n v="156847.3725"/>
        <n v="145419.64919999999"/>
        <n v="154123.536"/>
        <n v="183036.945"/>
        <n v="161411.85375"/>
        <n v="151102.35"/>
        <n v="159446.808"/>
        <n v="182945.3934"/>
        <n v="161152.82715"/>
        <n v="149645.2608"/>
        <n v="158388.26399999997"/>
        <n v="184864.1676"/>
        <n v="162849.10635000002"/>
        <n v="151830.9324"/>
        <n v="160829.61599999998"/>
        <n v="173351.52239999996"/>
        <n v="152671.43115000002"/>
        <n v="142796.8584"/>
        <n v="151535.32799999998"/>
        <n v="229978.24919999996"/>
        <n v="202776.4242"/>
        <n v="188550.07919999998"/>
        <n v="198771.6"/>
        <n v="205034.18459999998"/>
        <n v="180724.79460000002"/>
        <n v="168296.2596"/>
        <n v="177741.672"/>
        <n v="210128.6628"/>
        <n v="185807.32905"/>
        <n v="174561.7356"/>
        <n v="182122.704"/>
        <n v="179290.94819999998"/>
        <n v="158278.32195"/>
        <n v="148770.9468"/>
        <n v="156387.48"/>
        <n v="172985.316"/>
        <n v="151635.32475000003"/>
        <n v="138134.2032"/>
        <n v="148830.816"/>
        <n v="163620.32399999996"/>
        <n v="143801.49525"/>
        <n v="132888.546"/>
        <n v="141947.32799999998"/>
        <n v="185892.2184"/>
        <n v="163891.5159"/>
        <n v="152705.17080000002"/>
        <n v="161123.32799999998"/>
        <n v="195257.21039999998"/>
        <n v="171725.3454"/>
        <n v="159699.3804"/>
        <n v="170301.31199999998"/>
        <n v="205924.908"/>
        <n v="181378.66425"/>
        <n v="167859.14039999997"/>
        <n v="177594.816"/>
        <n v="168348.5958"/>
        <n v="147847.9233"/>
        <n v="135657.0684"/>
        <n v="145153.512"/>
        <n v="177143.29499999998"/>
        <n v="155934.47625"/>
        <n v="144982.53"/>
        <n v="153976.68"/>
        <n v="175178.745"/>
        <n v="154108.68375"/>
        <n v="142359.7392"/>
        <n v="151388.472"/>
        <n v="177189.0708"/>
        <n v="156063.98955"/>
        <n v="210037.1112"/>
        <n v="185548.30245000002"/>
        <n v="176018.90039999998"/>
        <n v="184888.32"/>
        <n v="221320.8774"/>
        <n v="195078.41115"/>
        <n v="180535.97520000002"/>
        <n v="190389"/>
        <n v="215701.8822"/>
        <n v="190378.11345"/>
        <n v="179370.27360000001"/>
        <n v="188859.336"/>
        <n v="213828.88379999998"/>
        <n v="188811.34755"/>
        <n v="211955.8854"/>
        <n v="187244.58165"/>
        <n v="175873.1688"/>
        <n v="184270.34399999998"/>
        <n v="228904.4226"/>
        <n v="201604.50135000004"/>
        <n v="187821.5724"/>
        <n v="199095.864"/>
        <n v="196376.81279999999"/>
        <n v="173026.78155"/>
        <n v="160282.1556"/>
        <n v="169359.072"/>
        <n v="187810.9926"/>
        <n v="165587.79510000002"/>
        <n v="154307.9916"/>
        <n v="162799.848"/>
        <n v="212755.05719999998"/>
        <n v="187639.4247"/>
        <n v="176310.3636"/>
        <n v="186124.272"/>
        <n v="187856.7684"/>
        <n v="165717.30839999998"/>
        <n v="154162.26"/>
        <n v="162181.87199999997"/>
        <n v="193613.09100000001"/>
        <n v="170806.146"/>
        <n v="160719.2748"/>
        <n v="169505.92799999999"/>
        <n v="253848.48719999997"/>
        <n v="223656.13095"/>
        <n v="207492.54119999998"/>
        <n v="219360.96"/>
        <n v="263625.46140000003"/>
        <n v="232655.58015"/>
        <n v="217255.122"/>
        <n v="228330.984"/>
        <n v="257823.36299999998"/>
        <n v="227437.22925"/>
        <n v="212009.5404"/>
        <n v="223154.56799999997"/>
        <n v="189132.93"/>
        <n v="199536.43199999997"/>
        <n v="189729.76679999998"/>
        <n v="167284.07429999998"/>
        <n v="155327.96159999998"/>
        <n v="163711.536"/>
        <n v="222440.47979999997"/>
        <n v="196379.8473"/>
        <n v="183450.1536"/>
        <n v="192506.088"/>
        <n v="199277.862"/>
        <n v="175635.957"/>
        <n v="163487.7972"/>
        <n v="172712.112"/>
        <n v="233724.24599999998"/>
        <n v="205909.956"/>
        <n v="189715.7808"/>
        <n v="200301.26399999997"/>
        <n v="255813.03719999996"/>
        <n v="225481.92345"/>
        <n v="209532.48119999998"/>
        <n v="221184.33599999995"/>
        <n v="192676.5918"/>
        <n v="170022.76305"/>
        <n v="159553.57319999998"/>
        <n v="167976.264"/>
        <n v="238635.62099999998"/>
        <n v="210474.43725000002"/>
        <n v="195398.4816"/>
        <n v="205624.536"/>
        <n v="162159.30779999998"/>
        <n v="143400.34905"/>
        <n v="134491.2156"/>
        <n v="140209.70399999997"/>
        <n v="200534.7918"/>
        <n v="177325.93305"/>
        <n v="165381.93"/>
        <n v="172210.44"/>
        <n v="206291.11440000002"/>
        <n v="182414.77065000002"/>
        <n v="171356.094"/>
        <n v="178769.664"/>
        <n v="199415.18939999997"/>
        <n v="176024.49690000003"/>
        <n v="164799.15480000002"/>
        <n v="173152.68"/>
        <n v="202224.68699999998"/>
        <n v="178374.64575000003"/>
        <n v="165964.85640000002"/>
        <n v="174682.34399999998"/>
        <n v="157659.36479999998"/>
        <n v="166770.864"/>
        <n v="186782.9418"/>
        <n v="164545.38555"/>
        <n v="154016.604"/>
        <n v="163270.968"/>
        <n v="176389.89899999998"/>
        <n v="155669.1465"/>
        <n v="146731.0068"/>
        <n v="154564.104"/>
        <n v="165447.5466"/>
        <n v="145238.74784999999"/>
        <n v="133617.1284"/>
        <n v="143330.136"/>
        <n v="180980.8434"/>
        <n v="159327.03465"/>
        <n v="149936.724"/>
        <n v="159624.216"/>
        <n v="206016.4596"/>
        <n v="181637.69085"/>
        <n v="170481.9312"/>
        <n v="180183.02399999998"/>
        <n v="199506.74099999998"/>
        <n v="176283.5235"/>
        <n v="167421.9456"/>
        <n v="175740.88799999998"/>
        <n v="187902.5442"/>
        <n v="165846.82170000003"/>
        <n v="155765.0808"/>
        <n v="163858.392"/>
        <n v="195486.0894"/>
        <n v="172372.9119"/>
        <n v="187011.8208"/>
        <n v="165192.95205"/>
        <n v="155619.3492"/>
        <n v="163240.41599999997"/>
        <n v="166256.244"/>
        <n v="174211.224"/>
        <n v="186920.26919999998"/>
        <n v="164933.92545"/>
        <n v="225249.97739999997"/>
        <n v="198729.99615"/>
        <n v="185781.55679999996"/>
        <n v="195565.41599999997"/>
        <n v="201333.96360000002"/>
        <n v="177720.77610000002"/>
        <n v="166984.82640000002"/>
        <n v="175594.032"/>
        <n v="195394.5378"/>
        <n v="172113.88530000002"/>
        <n v="161593.5888"/>
        <n v="171506.712"/>
        <n v="185983.77"/>
        <n v="164150.54249999998"/>
        <n v="153579.4092"/>
        <n v="161417.04"/>
        <n v="184019.22"/>
        <n v="162324.75"/>
        <n v="151539.4692"/>
        <n v="159593.664"/>
        <n v="187948.32"/>
        <n v="165976.335"/>
        <n v="156202.2"/>
        <n v="164005.24799999996"/>
        <n v="164877.2538"/>
        <n v="145491.4713"/>
        <n v="136531.23119999998"/>
        <n v="143740.152"/>
        <n v="156036.7788"/>
        <n v="137275.40505"/>
        <n v="127351.5012"/>
        <n v="135534.96"/>
        <n v="168577.47479999997"/>
        <n v="148495.48979999998"/>
        <n v="137842.6644"/>
        <n v="145887.792"/>
        <n v="167640.97559999998"/>
        <n v="147712.10684999998"/>
        <n v="138425.5152"/>
        <n v="146652.62399999998"/>
        <n v="161747.32559999998"/>
        <n v="142234.72935"/>
        <n v="131722.8444"/>
        <n v="140417.664"/>
        <n v="170633.5764"/>
        <n v="150580.3089"/>
        <n v="141339.6936"/>
        <n v="148769.712"/>
        <n v="187627.8894"/>
        <n v="165069.74190000002"/>
        <n v="150810.9624"/>
        <n v="159917.92799999999"/>
        <n v="194458.0386"/>
        <n v="171330.50235000002"/>
        <n v="157513.63319999998"/>
        <n v="166152.88799999998"/>
        <n v="158970.7224"/>
        <n v="167211.43199999997"/>
        <n v="191556.98940000002"/>
        <n v="168721.32690000001"/>
        <n v="154890.8424"/>
        <n v="163564.68"/>
        <n v="180797.7402"/>
        <n v="158808.98145000002"/>
        <n v="144691.14239999998"/>
        <n v="154447.8"/>
        <n v="187765.2168"/>
        <n v="165458.2818"/>
        <n v="157805.0964"/>
        <n v="167388.84"/>
        <n v="170679.3522"/>
        <n v="151408.72267500003"/>
        <n v="142827.09840000002"/>
        <n v="148916.56799999997"/>
        <n v="157110.6054"/>
        <n v="139115.507475"/>
        <n v="130844.2212"/>
        <n v="137505.19199999998"/>
        <n v="155283.38279999996"/>
        <n v="137655.2142"/>
        <n v="131269.7988"/>
        <n v="137652.04799999998"/>
        <n v="167778.30299999999"/>
        <n v="148791.867"/>
        <n v="139598.3736"/>
        <n v="145563.528"/>
        <n v="161930.4288"/>
        <n v="143436.322575"/>
        <n v="133904.1312"/>
        <n v="140240.256"/>
        <n v="163894.97879999998"/>
        <n v="145262.11507499998"/>
        <n v="135349.6788"/>
        <n v="141298.8"/>
        <n v="157247.93279999998"/>
        <n v="139481.0067"/>
        <n v="134498.52360000001"/>
        <n v="141005.088"/>
        <n v="167686.7514"/>
        <n v="147841.62015"/>
        <n v="178924.7418"/>
        <n v="157242.21555"/>
        <n v="134782.6788"/>
        <n v="141445.656"/>
        <n v="172460.799"/>
        <n v="152017.5615"/>
        <n v="143233.97759999998"/>
        <n v="151682.18399999998"/>
        <n v="158321.75939999998"/>
        <n v="140007.79064999998"/>
        <n v="131868.4248"/>
        <n v="137621.49599999998"/>
        <n v="168394.37159999998"/>
        <n v="147977.43660000002"/>
        <n v="136677.0384"/>
        <n v="146065.2"/>
        <n v="158001.3288"/>
        <n v="139101.19755"/>
        <n v="130557.1428"/>
        <n v="138888"/>
        <n v="176206.7958"/>
        <n v="155151.0933"/>
        <n v="143816.8284"/>
        <n v="152447.01599999997"/>
        <n v="156082.55459999997"/>
        <n v="137404.91835"/>
        <n v="129537.1728"/>
        <n v="137976.31199999998"/>
        <n v="160011.6546"/>
        <n v="141056.50335"/>
        <n v="130702.7988"/>
        <n v="137798.90399999998"/>
        <n v="158983.60379999998"/>
        <n v="140014.0938"/>
        <n v="131577.1128"/>
        <n v="139799.688"/>
        <n v="163803.42719999998"/>
        <n v="144319.54845"/>
        <n v="135219.8736"/>
        <n v="143299.58399999997"/>
        <n v="170587.8006"/>
        <n v="150450.7956"/>
        <n v="142068.276"/>
        <n v="150152.52"/>
        <n v="154209.5562"/>
        <n v="135838.15245"/>
        <n v="126040.068"/>
        <n v="133387.32"/>
        <n v="186075.32159999997"/>
        <n v="165162.23115"/>
        <n v="155573.1828"/>
        <n v="161710.75199999998"/>
        <n v="191785.86839999998"/>
        <n v="170152.27635"/>
        <n v="158207.5152"/>
        <n v="164298.96"/>
        <n v="183174.27239999996"/>
        <n v="162545.375475"/>
        <n v="154127.6352"/>
        <n v="160652.20799999998"/>
        <n v="171570.07559999998"/>
        <n v="152077.952775"/>
        <n v="142995.9132"/>
        <n v="149534.544"/>
        <n v="156398.76787500002"/>
        <n v="145461.4308"/>
        <n v="151504.77599999998"/>
        <n v="183265.82399999996"/>
        <n v="162789.041625"/>
        <n v="154978.7904"/>
        <n v="160945.92"/>
        <n v="147379.40699999998"/>
        <n v="130230.211125"/>
        <n v="120901.28399999999"/>
        <n v="127917.19199999998"/>
        <n v="155329.1586"/>
        <n v="137777.04727500002"/>
        <n v="130506.59160000001"/>
        <n v="136269.24"/>
        <n v="146488.6836"/>
        <n v="129560.98102499999"/>
        <n v="121326.8616"/>
        <n v="128064.04799999998"/>
        <n v="163940.7546"/>
        <n v="145383.94815"/>
        <n v="134586.4716"/>
        <n v="139915.99199999997"/>
        <n v="148407.45779999997"/>
        <n v="131264.94045"/>
        <n v="122941.22399999999"/>
        <n v="129740.56799999998"/>
        <n v="159075.1554"/>
        <n v="140941.29997500003"/>
        <n v="131695.3764"/>
        <n v="155008.728"/>
        <n v="136232.99550000002"/>
        <n v="126477.2628"/>
        <n v="135241.248"/>
        <n v="158800.50059999997"/>
        <n v="139496.0406"/>
        <n v="127497.2328"/>
        <n v="136152.936"/>
        <n v="159828.5514"/>
        <n v="140538.45015"/>
        <n v="151125.40379999997"/>
        <n v="132710.9238"/>
        <n v="121668.8004"/>
        <n v="130211.688"/>
        <n v="158892.05219999998"/>
        <n v="139755.0672"/>
        <n v="128371.4712"/>
        <n v="136446.648"/>
        <n v="128954.32200000001"/>
        <n v="137211.48"/>
        <n v="148270.1304"/>
        <n v="130231.26165000001"/>
        <n v="118900.278"/>
        <n v="127005.50399999999"/>
        <n v="160810.8264"/>
        <n v="141451.3464"/>
        <n v="155054.5038"/>
        <n v="136362.5088"/>
        <n v="125748.6804"/>
        <n v="133858.44"/>
        <n v="155100.2796"/>
        <n v="136492.0221"/>
        <n v="126185.7996"/>
        <n v="134005.29599999997"/>
        <n v="162912.70380000002"/>
        <n v="143665.6788"/>
        <n v="134491.2912"/>
        <n v="141916.77599999998"/>
        <n v="150234.68039999998"/>
        <n v="132057.05415"/>
        <n v="122688.7704"/>
        <n v="131123.376"/>
        <n v="151033.8522"/>
        <n v="132451.8972"/>
        <n v="120211.7112"/>
        <n v="129153.144"/>
        <n v="155945.2272"/>
        <n v="137016.37845000002"/>
        <n v="125311.5612"/>
        <n v="133711.58399999997"/>
        <n v="153089.9538"/>
        <n v="134536.7163"/>
        <n v="124291.5912"/>
        <n v="132799.89599999998"/>
        <n v="152107.6788"/>
        <n v="133623.82005"/>
        <n v="125020.1736"/>
        <n v="134182.70399999997"/>
        <n v="150188.90459999998"/>
        <n v="131927.54085"/>
        <n v="121085.94959999999"/>
        <n v="129446.85599999997"/>
        <n v="153980.67719999998"/>
        <n v="135190.58595"/>
        <n v="123271.6212"/>
        <n v="131888.20799999998"/>
        <n v="146168.25299999997"/>
        <n v="128016.92925000002"/>
        <n v="116131.8312"/>
        <n v="125506.39199999999"/>
        <n v="144349.218825"/>
        <n v="136707.2784"/>
        <n v="143446.44"/>
        <n v="151286.8896"/>
        <n v="141807.1284"/>
        <n v="148004.88"/>
        <n v="158092.88039999997"/>
        <n v="140028.403725"/>
        <n v="131864.1912"/>
        <n v="138416.88"/>
        <n v="156835.95059999998"/>
        <n v="138384.50902499998"/>
        <n v="125318.7936"/>
        <n v="134329.70880000002"/>
        <n v="140387.11199999996"/>
        <n v="165722.20140000002"/>
        <n v="146722.40835"/>
        <n v="162821.1522"/>
        <n v="144105.552675"/>
        <n v="135856.1232"/>
        <n v="143152.728"/>
        <n v="172506.57479999997"/>
        <n v="152869.01594999997"/>
        <n v="142401.5208"/>
        <n v="203115.4104"/>
        <n v="179888.7006"/>
        <n v="169757.73359999998"/>
        <n v="178359.648"/>
        <n v="226278.02819999994"/>
        <n v="200701.712925"/>
        <n v="189218.0304"/>
        <n v="197388.79199999996"/>
        <n v="204051.90959999998"/>
        <n v="180679.763775"/>
        <n v="169163.3412"/>
        <n v="206336.8902"/>
        <n v="183358.38780000003"/>
        <n v="174182.3244"/>
        <n v="180446.184"/>
        <n v="200443.2402"/>
        <n v="177881.01030000002"/>
        <n v="167468.11200000002"/>
        <n v="190712.0418"/>
        <n v="168995.71395"/>
        <n v="156930.7824"/>
        <n v="186874.4934"/>
        <n v="165587.7951"/>
        <n v="154296.45"/>
        <n v="161270.184"/>
        <n v="183973.4442"/>
        <n v="162970.939425"/>
        <n v="151662.1176"/>
        <n v="158681.976"/>
        <n v="212663.50559999997"/>
        <n v="188286.66465"/>
        <n v="176215.18320000003"/>
        <n v="185065.728"/>
        <n v="191740.09259999997"/>
        <n v="170030.44327500003"/>
        <n v="159565.1148"/>
        <n v="166446.6"/>
        <n v="162179.87625"/>
        <n v="151067.7252"/>
        <n v="157917.14399999997"/>
        <n v="193475.7636"/>
        <n v="171247.07040000003"/>
        <n v="158882.7744"/>
        <n v="186029.5458"/>
        <n v="165040.398075"/>
        <n v="155741.9976"/>
        <n v="162328.728"/>
        <n v="207981.0096"/>
        <n v="184331.34877500002"/>
        <n v="173837.61359999998"/>
        <n v="182006.4"/>
        <n v="196605.69179999997"/>
        <n v="174473.09145"/>
        <n v="164833.7796"/>
        <n v="171623.016"/>
        <n v="195623.4168"/>
        <n v="173560.19520000002"/>
        <n v="163813.8096"/>
        <n v="170711.32799999998"/>
        <n v="216638.38139999998"/>
        <n v="192060.082725"/>
        <n v="180126.2484"/>
        <n v="188094.504"/>
        <n v="197404.86359999998"/>
        <n v="174898.65540000002"/>
        <n v="165934.6164"/>
        <n v="174241.77599999998"/>
        <n v="177326.3982"/>
        <n v="157189.83105"/>
        <n v="149027.78519999998"/>
        <n v="156093.76799999998"/>
        <n v="196514.1402"/>
        <n v="174229.4253"/>
        <n v="163388.23200000002"/>
        <n v="170564.472"/>
        <n v="196651.46759999997"/>
        <n v="174594.924525"/>
        <n v="165853.7496"/>
        <n v="172534.704"/>
        <n v="189912.87"/>
        <n v="168570.15"/>
        <n v="159396.3"/>
        <n v="165828.62399999998"/>
        <n v="189821.3184"/>
        <n v="168326.48385"/>
        <n v="159733.9296"/>
        <n v="167064.576"/>
        <n v="182283.549"/>
        <n v="161876.14537500002"/>
        <n v="153958.8204"/>
        <n v="160034.23199999996"/>
        <n v="178308.6732"/>
        <n v="158102.72730000003"/>
        <n v="149453.3628"/>
        <n v="156240.624"/>
        <n v="207935.2338"/>
        <n v="184209.5157"/>
        <n v="172817.6436"/>
        <n v="181094.71199999997"/>
        <n v="178550.2404"/>
        <n v="167636.92680000002"/>
        <n v="174829.2"/>
        <n v="219814.08539999998"/>
        <n v="195407.93685"/>
        <n v="187097.22359999997"/>
        <n v="193858.34399999998"/>
        <n v="201471.291"/>
        <n v="178915.739625"/>
        <n v="170696.83680000002"/>
        <n v="177564.264"/>
        <n v="209329.49099999998"/>
        <n v="186218.909625"/>
        <n v="177667.81199999998"/>
        <n v="183328.104"/>
        <n v="197496.4152"/>
        <n v="175142.32155"/>
        <n v="194686.9176"/>
        <n v="172769.132025"/>
        <n v="161436.24"/>
        <n v="167652"/>
        <n v="209146.3878"/>
        <n v="185731.57732500002"/>
        <n v="175371.1092"/>
        <n v="181975.848"/>
        <n v="188976.37079999998"/>
        <n v="167779.086825"/>
        <n v="185001.495"/>
        <n v="164005.66875"/>
        <n v="152513.2728"/>
        <n v="158975.688"/>
        <n v="168231.31920000003"/>
        <n v="201379.7394"/>
        <n v="178672.07347499998"/>
        <n v="168062.5044"/>
        <n v="174976.05599999998"/>
        <n v="165953.294325"/>
        <n v="157950.7524"/>
        <n v="164770.08"/>
        <n v="165596.9868"/>
        <n v="173005.824"/>
        <n v="202362.0144"/>
        <n v="179584.969725"/>
        <n v="169676.86680000002"/>
        <n v="176652.576"/>
        <n v="162625.0248"/>
        <n v="169181.664"/>
        <n v="198432.9144"/>
        <n v="175933.384725"/>
        <n v="202270.46279999998"/>
        <n v="179341.303575"/>
        <n v="168825.7116"/>
        <n v="176358.864"/>
        <n v="164408.202"/>
        <n v="171476.16"/>
        <n v="199552.51679999998"/>
        <n v="177211.7802"/>
        <n v="167893.6896"/>
        <n v="174358.08"/>
        <n v="194641.14179999998"/>
        <n v="172647.29895"/>
        <n v="161605.0548"/>
        <n v="168269.976"/>
        <n v="130899.44122500002"/>
        <n v="120475.7064"/>
        <n v="127770.336"/>
        <n v="158275.98359999998"/>
        <n v="140515.736025"/>
        <n v="133566.5016"/>
        <n v="139004.30399999997"/>
        <n v="153364.60859999998"/>
        <n v="135951.25477499998"/>
        <n v="126089.082"/>
        <n v="131386.536"/>
        <n v="162021.98039999997"/>
        <n v="143679.988725"/>
        <n v="135944.0712"/>
        <n v="142063.63199999998"/>
        <n v="147562.5102"/>
        <n v="130717.54342500001"/>
        <n v="124386.77160000001"/>
        <n v="130799.11199999998"/>
        <n v="130249.8288"/>
        <n v="136740.36"/>
        <n v="161976.2046"/>
        <n v="143558.15565"/>
        <n v="133735.3164"/>
        <n v="139622.28"/>
        <n v="171661.6272"/>
        <n v="152321.61892500002"/>
        <n v="143252.676"/>
        <n v="149063.424"/>
        <n v="146175.011325"/>
        <n v="136964.0412"/>
        <n v="142975.32"/>
        <n v="134755.28639999998"/>
        <n v="140533.968"/>
        <n v="159965.8788"/>
        <n v="141610.53007500002"/>
        <n v="130675.4064"/>
        <n v="136887.216"/>
        <n v="160057.43039999998"/>
        <n v="141854.19622500002"/>
        <n v="133309.7388"/>
        <n v="139475.424"/>
        <n v="175317.576"/>
        <n v="153250.92614999998"/>
        <n v="145087.7904"/>
        <n v="151403.80992"/>
        <n v="167790.315"/>
        <n v="147182.497875"/>
        <n v="141398.7876"/>
        <n v="146258.02847999998"/>
        <n v="177171.813"/>
        <n v="154665.138075"/>
        <n v="145245.0636"/>
        <n v="152006.48927999998"/>
        <n v="162878.94"/>
        <n v="142618.016625"/>
        <n v="136887.5592"/>
        <n v="142456.77216"/>
        <n v="187609.12799999997"/>
        <n v="163335.061575"/>
        <n v="151562.628"/>
        <n v="159732.83039999998"/>
        <n v="138490.45560000002"/>
        <n v="145740.936"/>
        <n v="164831.47799999997"/>
        <n v="146053.17825"/>
        <n v="136538.4636"/>
        <n v="142828.46399999998"/>
        <n v="162113.53199999998"/>
        <n v="143923.654875"/>
        <n v="136200.834"/>
        <n v="141592.512"/>
        <n v="160148.98199999996"/>
        <n v="142097.862375"/>
        <n v="134160.894"/>
        <n v="139769.13599999997"/>
        <n v="146397.13199999998"/>
        <n v="129317.31487500001"/>
        <n v="119881.31400000001"/>
        <n v="161177.0328"/>
        <n v="143132.5917"/>
        <n v="137389.6188"/>
        <n v="143122.17599999998"/>
        <n v="141245.03085"/>
        <n v="132370.6356"/>
        <n v="140270.808"/>
        <n v="137958.945075"/>
        <n v="127784.3112"/>
        <n v="134770.128"/>
        <n v="162775.3764"/>
        <n v="143983.7196"/>
        <n v="135430.5456"/>
        <n v="143005.87199999997"/>
        <n v="165859.52879999997"/>
        <n v="147087.90757500002"/>
        <n v="137984.0112"/>
        <n v="143887.00799999997"/>
        <n v="159166.707"/>
        <n v="141184.966125"/>
        <n v="133140.924"/>
        <n v="138857.44799999997"/>
        <n v="160902.37799999997"/>
        <n v="142401.59325"/>
        <n v="135092.91600000003"/>
        <n v="141769.92"/>
        <n v="162866.92799999999"/>
        <n v="144227.38575000002"/>
        <n v="132120.954"/>
        <n v="137945.76"/>
        <n v="154346.8836"/>
        <n v="136864.151025"/>
        <n v="128892.2292"/>
        <n v="134592.72"/>
        <n v="143496.08279999997"/>
        <n v="126700.45920000001"/>
        <n v="117841.37400000001"/>
        <n v="125182.128"/>
        <n v="149527.0602"/>
        <n v="132543.33592500002"/>
        <n v="124643.5344"/>
        <n v="130327.992"/>
        <n v="156973.278"/>
        <n v="138750.00825"/>
        <n v="129486.62160000001"/>
        <n v="135357.55199999997"/>
        <n v="173580.4014"/>
        <n v="154025.57835000003"/>
        <n v="144272.646"/>
        <n v="149975.112"/>
        <n v="169742.853"/>
        <n v="150617.6595"/>
        <n v="141043.9212"/>
        <n v="146622.072"/>
        <n v="128466.65160000001"/>
        <n v="134445.864"/>
        <n v="154163.7804"/>
        <n v="136376.81872500002"/>
        <n v="126595.5264"/>
        <n v="133240.46399999998"/>
        <n v="156128.33039999998"/>
        <n v="138202.611225"/>
        <n v="128041.074"/>
        <n v="134299.00799999997"/>
        <n v="153318.83279999997"/>
        <n v="135829.4217"/>
        <n v="126257.8968"/>
        <n v="132004.512"/>
        <n v="157156.3812"/>
        <n v="139237.34055"/>
        <n v="171615.85139999999"/>
        <n v="152199.78585000001"/>
        <n v="142232.706"/>
        <n v="148151.73599999998"/>
        <n v="139855.1364"/>
        <n v="145092.408"/>
        <n v="169880.18039999998"/>
        <n v="150983.15872500002"/>
        <n v="142915.0464"/>
        <n v="147827.472"/>
        <n v="152382.33359999998"/>
        <n v="135038.358525"/>
        <n v="125069.112"/>
        <n v="130474.84799999998"/>
        <n v="160948.1538"/>
        <n v="142523.426325"/>
        <n v="133478.5536"/>
        <n v="140093.4"/>
        <n v="197450.6394"/>
        <n v="175020.488475"/>
        <n v="163982.6244"/>
        <n v="171329.304"/>
        <n v="193750.4184"/>
        <n v="171978.06884999998"/>
        <n v="162030.6324"/>
        <n v="168416.832"/>
        <n v="181347.04979999998"/>
        <n v="161085.0822"/>
        <n v="166744.35749999998"/>
        <n v="157356.36"/>
        <n v="199369.4136"/>
        <n v="176724.44790000003"/>
        <n v="165002.5944"/>
        <n v="172240.99199999997"/>
        <n v="184772.61599999998"/>
        <n v="163396.503375"/>
        <n v="150979.7772"/>
        <n v="159006.24"/>
        <n v="153533.2428"/>
        <n v="159887.376"/>
        <n v="160110.4176"/>
        <n v="149365.4148"/>
        <n v="157329.72"/>
        <n v="163004.25539999997"/>
        <n v="144592.884975"/>
        <n v="136369.6488"/>
        <n v="142210.48799999998"/>
        <n v="166887.5796"/>
        <n v="148122.63689999998"/>
        <n v="140618.3436"/>
        <n v="146475.216"/>
        <n v="169605.5256"/>
        <n v="150252.160275"/>
        <n v="140955.9732"/>
        <n v="147711.168"/>
        <n v="152747.182875"/>
        <n v="144353.5128"/>
        <n v="171707.403"/>
        <n v="152443.452"/>
        <n v="144867.03840000002"/>
        <n v="150739.944"/>
        <n v="178400.22479999997"/>
        <n v="158346.39344999997"/>
        <n v="150304.518"/>
        <n v="156534.33599999998"/>
        <n v="189022.14659999998"/>
        <n v="167900.91989999998"/>
        <n v="158633.0928"/>
        <n v="164445.816"/>
        <n v="161131.25699999998"/>
        <n v="143010.75862500002"/>
        <n v="202407.7902"/>
        <n v="179706.8028"/>
        <n v="170102.4444"/>
        <n v="176799.43199999997"/>
        <n v="175270.2966"/>
        <n v="155120.3724"/>
        <n v="174745.77959999998"/>
        <n v="155425.8069"/>
        <n v="149372.49599999998"/>
        <n v="154533.552"/>
        <n v="144184.698"/>
        <n v="151064.20799999998"/>
        <n v="184955.7192"/>
        <n v="163883.835675"/>
        <n v="154465.2648"/>
        <n v="161888.16"/>
        <n v="203069.6346"/>
        <n v="179766.867525"/>
        <n v="168143.3712"/>
        <n v="176683.12799999997"/>
        <n v="143847.0684"/>
        <n v="149828.256"/>
        <n v="175499.1756"/>
        <n v="155729.537775"/>
        <n v="147670.1856"/>
        <n v="153946.128"/>
        <n v="179336.724"/>
        <n v="159137.456625"/>
        <n v="142144.758"/>
        <n v="149240.832"/>
        <n v="174333.79739999998"/>
        <n v="154329.30922499998"/>
        <n v="143164.728"/>
        <n v="162546.4974"/>
        <n v="143374.554225"/>
        <n v="130925.08799999999"/>
        <n v="139212.26399999997"/>
        <n v="206555.979"/>
        <n v="178986.3096"/>
        <n v="167886.7596"/>
        <n v="180331.29408"/>
        <n v="196559.91599999997"/>
        <n v="171962.7084"/>
        <n v="163213.6464"/>
        <n v="169915.90272"/>
        <n v="180081.86699999997"/>
        <n v="157266.6333"/>
        <n v="147285.0036"/>
        <n v="153829.86527999997"/>
        <n v="180192.18"/>
        <n v="157678.21387500002"/>
        <n v="149756.29200000002"/>
        <n v="155807.74559999997"/>
        <n v="179209.90499999997"/>
        <n v="156765.317625"/>
        <n v="149324.9436"/>
        <n v="155653.24128"/>
        <n v="175391.118"/>
        <n v="153525.31320000003"/>
        <n v="145361.86560000002"/>
        <n v="150955.63488"/>
        <n v="172481.064"/>
        <n v="150923.817975"/>
        <n v="143910.5472"/>
        <n v="149889.44256"/>
        <n v="169468.19819999998"/>
        <n v="149886.66105"/>
        <n v="140273.63280000002"/>
        <n v="148035.43199999997"/>
        <n v="172231.92"/>
        <n v="152138.01750000002"/>
        <n v="139848.0552"/>
        <n v="147888.576"/>
        <n v="151165.056525"/>
        <n v="141381.5508"/>
        <n v="147858.02399999998"/>
        <n v="139767.18839999998"/>
        <n v="146181.504"/>
        <n v="174425.349"/>
        <n v="154572.975375"/>
        <n v="143421.4908"/>
        <n v="149681.4"/>
        <n v="167459.376"/>
        <n v="145947.75614999997"/>
        <n v="136928.0304"/>
        <n v="144110.30592"/>
        <n v="180155.40899999999"/>
        <n v="157541.02035"/>
        <n v="181100.913"/>
        <n v="158316.723075"/>
        <n v="176152.767"/>
        <n v="153615.0483"/>
        <n v="143205.1236"/>
        <n v="150183.11328"/>
        <n v="170442.97199999998"/>
        <n v="148823.638425"/>
        <n v="139830.6672"/>
        <n v="146242.69055999996"/>
        <n v="163640.589"/>
        <n v="142707.751725"/>
        <n v="135319.4388"/>
        <n v="142441.43424"/>
        <n v="185828.43300000002"/>
        <n v="162195.2367"/>
        <n v="154033.9164"/>
        <n v="161710.71072"/>
        <n v="179099.59199999998"/>
        <n v="156353.73705"/>
        <n v="146853.6552"/>
        <n v="153675.36096"/>
        <n v="182991.921"/>
        <n v="159868.128525"/>
        <n v="151090.8084"/>
        <n v="157924.79232"/>
        <n v="179136.363"/>
        <n v="156490.930575"/>
        <n v="204381.345"/>
        <n v="179128.684875"/>
        <n v="170353.4364"/>
        <n v="176297.71872"/>
        <n v="215874.47699999998"/>
        <n v="188985.89167500002"/>
        <n v="179142.2892"/>
        <n v="186001.94016"/>
        <n v="209145.636"/>
        <n v="183144.392025"/>
        <n v="173727.89280000003"/>
        <n v="180238.14143999998"/>
        <n v="211982.14800000002"/>
        <n v="185471.5002"/>
        <n v="175493.7576"/>
        <n v="182509.69247999997"/>
        <n v="211073.41499999998"/>
        <n v="184832.991"/>
        <n v="175925.10600000003"/>
        <n v="182664.1968"/>
        <n v="218600.67599999998"/>
        <n v="190901.419275"/>
        <n v="179025.48720000003"/>
        <n v="187052.79455999998"/>
        <n v="217802.256"/>
        <n v="190674.49065"/>
        <n v="180750.8808"/>
        <n v="187670.81183999998"/>
        <n v="212927.652"/>
        <n v="186247.202925"/>
        <n v="176082.37920000002"/>
        <n v="183266.87615999999"/>
        <n v="213873.156"/>
        <n v="187022.90565"/>
        <n v="212890.881"/>
        <n v="186110.00939999998"/>
        <n v="175062.4092"/>
        <n v="182355.18816000002"/>
        <n v="210238.22400000002"/>
        <n v="184468.86885000003"/>
        <n v="177219.15120000002"/>
        <n v="183127.70976"/>
        <n v="174316.51440000001"/>
        <n v="180995.32512"/>
        <n v="233040.63299999997"/>
        <n v="203497.314825"/>
        <n v="192640.11479999998"/>
        <n v="201763.63103999998"/>
        <n v="215911.24800000002"/>
        <n v="189123.08520000003"/>
        <n v="178985.016"/>
        <n v="185399.2608"/>
        <n v="214965.744"/>
        <n v="188347.38247500002"/>
        <n v="179573.63760000002"/>
        <n v="186156.44448"/>
        <n v="218747.76"/>
        <n v="191450.193375"/>
        <n v="182516.74560000002"/>
        <n v="189942.36287999997"/>
        <n v="214928.973"/>
        <n v="188210.18895000004"/>
        <n v="180319.53240000003"/>
        <n v="187516.30751999997"/>
        <n v="181339.5024"/>
        <n v="188427.99552"/>
        <n v="245552.811"/>
        <n v="214404.6114"/>
        <n v="203468.9076"/>
        <n v="213291.22848"/>
        <n v="247480.59"/>
        <n v="216093.21037500002"/>
        <n v="203900.256"/>
        <n v="213445.7328"/>
        <n v="215764.164"/>
        <n v="188574.31110000002"/>
        <n v="177259.6224"/>
        <n v="184781.24351999996"/>
        <n v="216783.21"/>
        <n v="189624.400875"/>
        <n v="178122.31920000003"/>
        <n v="185090.25216"/>
        <n v="224531.09699999995"/>
        <n v="196515.9903"/>
        <n v="186753.8988"/>
        <n v="194191.79423999996"/>
        <n v="221621.04299999995"/>
        <n v="193914.49507499998"/>
        <n v="185302.58039999998"/>
        <n v="193125.60191999996"/>
        <n v="180162.25920000003"/>
        <n v="186913.62816000002"/>
        <n v="173139.27120000002"/>
        <n v="179480.95776"/>
        <n v="247921.842"/>
        <n v="217739.53267500002"/>
        <n v="209076.43680000002"/>
        <n v="215299.78463999997"/>
        <n v="260864.73"/>
        <n v="227501.822625"/>
        <n v="212100.4872"/>
        <n v="222392.77055999998"/>
        <n v="261847.005"/>
        <n v="228414.718875"/>
        <n v="211943.214"/>
        <n v="221790.09119999997"/>
        <n v="262755.73799999995"/>
        <n v="229053.228075"/>
        <n v="212689.1088"/>
        <n v="223149.95424"/>
        <n v="210923.244"/>
        <n v="220878.40319999997"/>
        <n v="261810.234"/>
        <n v="228277.52535"/>
        <n v="211871.835"/>
        <n v="185059.91962499998"/>
        <n v="173022.4692"/>
        <n v="180531.81216"/>
        <n v="194448.282"/>
        <n v="169588.1418"/>
        <n v="160625.55599999998"/>
        <n v="168988.8768"/>
        <n v="245773.43699999998"/>
        <n v="215227.77255"/>
        <n v="204291.1332"/>
        <n v="211946.70335999998"/>
        <n v="253300.69799999997"/>
        <n v="221296.200825"/>
        <n v="208568.7576"/>
        <n v="217849.66848"/>
        <n v="257082.71399999998"/>
        <n v="224399.011725"/>
        <n v="211511.86560000002"/>
        <n v="221635.58687999996"/>
        <n v="259231.119"/>
        <n v="226910.77185000002"/>
        <n v="217474.4124"/>
        <n v="226503.03551999998"/>
        <n v="255191.70599999998"/>
        <n v="222847.606275"/>
        <n v="209746.00079999998"/>
        <n v="219364.03583999997"/>
        <n v="188775.25799999997"/>
        <n v="164933.92544999998"/>
        <n v="162174.22368"/>
        <n v="184993.24199999997"/>
        <n v="161831.11455"/>
        <n v="154150.71839999998"/>
        <n v="160659.85632"/>
        <n v="173205.94199999998"/>
        <n v="150876.35955"/>
        <n v="140145.2136"/>
        <n v="147448.04927999998"/>
        <n v="182119.959"/>
        <n v="159366.81285000002"/>
        <n v="150776.262"/>
        <n v="156719.4336"/>
        <n v="206198.811"/>
        <n v="180405.70327499998"/>
        <n v="168902.11800000002"/>
        <n v="175231.52639999997"/>
        <n v="206272.353"/>
        <n v="180680.090325"/>
        <n v="170942.05800000002"/>
        <n v="177054.9024"/>
        <n v="204307.80299999999"/>
        <n v="178854.29782500002"/>
        <n v="168313.4964"/>
        <n v="174474.34272000002"/>
        <n v="210054.369"/>
        <n v="183782.90122500004"/>
        <n v="173296.5444"/>
        <n v="180083.63712"/>
        <n v="210889.56"/>
        <n v="184147.023375"/>
        <n v="172591.1208"/>
        <n v="180377.30783999996"/>
        <n v="196376.061"/>
        <n v="171276.740775"/>
        <n v="159879.6612"/>
        <n v="167629.01376"/>
        <n v="194595.36599999998"/>
        <n v="170136.91590000002"/>
        <n v="161762.328"/>
        <n v="168849.71039999998"/>
        <n v="199359.657"/>
        <n v="174152.62305"/>
        <n v="162782.298"/>
        <n v="169761.3984"/>
        <n v="207291.399"/>
        <n v="181730.1801"/>
        <n v="172981.99800000002"/>
        <n v="178878.2784"/>
        <n v="211835.06399999998"/>
        <n v="184922.72610000003"/>
        <n v="171413.8776"/>
        <n v="178862.94048"/>
        <n v="205941.414"/>
        <n v="179445.34860000003"/>
        <n v="167648.544"/>
        <n v="176421.54719999997"/>
        <n v="200341.932"/>
        <n v="175065.5193"/>
        <n v="163802.268"/>
        <n v="170673.08639999997"/>
      </sharedItems>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F26:H82"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1" hier="0"/>
    <pageField fld="2" item="44" hier="0"/>
  </pageFields>
  <dataFields count="14">
    <dataField name="0 Bedrooms TDC" fld="8" baseField="0" baseItem="0" numFmtId="37"/>
    <dataField name="1 Bedrooms TDC" fld="10" baseField="0" baseItem="0" numFmtId="37"/>
    <dataField name="2 Bedrooms TDC" fld="12" baseField="0" baseItem="0" numFmtId="41"/>
    <dataField name="3 Bedrooms TDC" fld="14" baseField="0" baseItem="0" numFmtId="41"/>
    <dataField name="4 BedroomsTDC" fld="16" baseField="0" baseItem="0" numFmtId="41"/>
    <dataField name="5 Bedrooms TDC" fld="18" baseField="0" baseItem="0" numFmtId="41"/>
    <dataField name="6 Bedrooms TDC" fld="20" baseField="0" baseItem="0" numFmtId="41"/>
    <dataField name="0 Bedrooms HCC" fld="7" baseField="0" baseItem="0" numFmtId="41"/>
    <dataField name="1 Bedrooms HCC" fld="9" baseField="0" baseItem="0" numFmtId="41"/>
    <dataField name="2 Bedrooms HCC" fld="11" baseField="0" baseItem="0" numFmtId="41"/>
    <dataField name="3 Bedrooms HCC" fld="13" baseField="0" baseItem="0" numFmtId="41"/>
    <dataField name="4 Bedrooms HCC" fld="15" baseField="0" baseItem="0" numFmtId="41"/>
    <dataField name="5 Bedrooms HCC" fld="17" baseField="0" baseItem="0" numFmtId="41"/>
    <dataField name="6 Bedrooms HCC" fld="19" baseField="0" baseItem="0" numFmtId="41"/>
  </dataFields>
  <formats count="58">
    <format dxfId="0">
      <pivotArea outline="0" fieldPosition="0" dataOnly="0" labelOnly="1">
        <references count="4">
          <reference field="4294967294" count="1">
            <x v="0"/>
          </reference>
          <reference field="2" count="1">
            <x v="32"/>
          </reference>
          <reference field="4" count="1">
            <x v="5"/>
          </reference>
          <reference field="6" count="1">
            <x v="0"/>
          </reference>
        </references>
      </pivotArea>
    </format>
    <format dxfId="1">
      <pivotArea outline="0" fieldPosition="0" dataOnly="0" labelOnly="1">
        <references count="4">
          <reference field="4294967294" count="1">
            <x v="1"/>
          </reference>
          <reference field="2" count="1">
            <x v="32"/>
          </reference>
          <reference field="4" count="1">
            <x v="5"/>
          </reference>
          <reference field="6" count="1">
            <x v="0"/>
          </reference>
        </references>
      </pivotArea>
    </format>
    <format dxfId="1">
      <pivotArea outline="0" fieldPosition="0" dataOnly="0" labelOnly="1">
        <references count="4">
          <reference field="4294967294" count="1">
            <x v="2"/>
          </reference>
          <reference field="2" count="1">
            <x v="32"/>
          </reference>
          <reference field="4" count="1">
            <x v="5"/>
          </reference>
          <reference field="6" count="1">
            <x v="0"/>
          </reference>
        </references>
      </pivotArea>
    </format>
    <format dxfId="2">
      <pivotArea outline="0" fieldPosition="0" dataOnly="0" labelOnly="1">
        <references count="4">
          <reference field="4294967294" count="1">
            <x v="3"/>
          </reference>
          <reference field="2" count="1">
            <x v="32"/>
          </reference>
          <reference field="4" count="1">
            <x v="5"/>
          </reference>
          <reference field="6" count="1">
            <x v="0"/>
          </reference>
        </references>
      </pivotArea>
    </format>
    <format dxfId="3">
      <pivotArea outline="0" fieldPosition="0" dataOnly="0" labelOnly="1">
        <references count="4">
          <reference field="4294967294" count="1">
            <x v="4"/>
          </reference>
          <reference field="2" count="1">
            <x v="32"/>
          </reference>
          <reference field="4" count="1">
            <x v="5"/>
          </reference>
          <reference field="6" count="1">
            <x v="0"/>
          </reference>
        </references>
      </pivotArea>
    </format>
    <format dxfId="0">
      <pivotArea outline="0" fieldPosition="0" dataOnly="0" labelOnly="1">
        <references count="4">
          <reference field="4294967294" count="1">
            <x v="5"/>
          </reference>
          <reference field="2" count="1">
            <x v="32"/>
          </reference>
          <reference field="4" count="1">
            <x v="5"/>
          </reference>
          <reference field="6" count="1">
            <x v="0"/>
          </reference>
        </references>
      </pivotArea>
    </format>
    <format dxfId="1">
      <pivotArea outline="0" fieldPosition="0" dataOnly="0" labelOnly="1">
        <references count="4">
          <reference field="4294967294" count="1">
            <x v="6"/>
          </reference>
          <reference field="2" count="1">
            <x v="32"/>
          </reference>
          <reference field="4" count="1">
            <x v="5"/>
          </reference>
          <reference field="6" count="1">
            <x v="0"/>
          </reference>
        </references>
      </pivotArea>
    </format>
    <format dxfId="2">
      <pivotArea outline="0" fieldPosition="0" dataOnly="0" labelOnly="1">
        <references count="4">
          <reference field="4294967294" count="1">
            <x v="7"/>
          </reference>
          <reference field="2" count="1">
            <x v="32"/>
          </reference>
          <reference field="4" count="1">
            <x v="5"/>
          </reference>
          <reference field="6" count="1">
            <x v="0"/>
          </reference>
        </references>
      </pivotArea>
    </format>
    <format dxfId="2">
      <pivotArea outline="0" fieldPosition="0" dataOnly="0" labelOnly="1">
        <references count="4">
          <reference field="4294967294" count="1">
            <x v="8"/>
          </reference>
          <reference field="2" count="1">
            <x v="32"/>
          </reference>
          <reference field="4" count="1">
            <x v="5"/>
          </reference>
          <reference field="6" count="1">
            <x v="0"/>
          </reference>
        </references>
      </pivotArea>
    </format>
    <format dxfId="3">
      <pivotArea outline="0" fieldPosition="0" dataOnly="0" labelOnly="1">
        <references count="4">
          <reference field="4294967294" count="1">
            <x v="9"/>
          </reference>
          <reference field="2" count="1">
            <x v="32"/>
          </reference>
          <reference field="4" count="1">
            <x v="5"/>
          </reference>
          <reference field="6" count="1">
            <x v="0"/>
          </reference>
        </references>
      </pivotArea>
    </format>
    <format dxfId="0">
      <pivotArea outline="0" fieldPosition="0" dataOnly="0" labelOnly="1">
        <references count="4">
          <reference field="4294967294" count="1">
            <x v="10"/>
          </reference>
          <reference field="2" count="1">
            <x v="32"/>
          </reference>
          <reference field="4" count="1">
            <x v="5"/>
          </reference>
          <reference field="6" count="1">
            <x v="0"/>
          </reference>
        </references>
      </pivotArea>
    </format>
    <format dxfId="1">
      <pivotArea outline="0" fieldPosition="0" dataOnly="0" labelOnly="1">
        <references count="4">
          <reference field="4294967294" count="1">
            <x v="11"/>
          </reference>
          <reference field="2" count="1">
            <x v="32"/>
          </reference>
          <reference field="4" count="1">
            <x v="5"/>
          </reference>
          <reference field="6" count="1">
            <x v="0"/>
          </reference>
        </references>
      </pivotArea>
    </format>
    <format dxfId="2">
      <pivotArea outline="0" fieldPosition="0" dataOnly="0" labelOnly="1">
        <references count="4">
          <reference field="4294967294" count="1">
            <x v="12"/>
          </reference>
          <reference field="2" count="1">
            <x v="32"/>
          </reference>
          <reference field="4" count="1">
            <x v="5"/>
          </reference>
          <reference field="6" count="1">
            <x v="0"/>
          </reference>
        </references>
      </pivotArea>
    </format>
    <format dxfId="3">
      <pivotArea outline="0" fieldPosition="0" dataOnly="0" labelOnly="1">
        <references count="4">
          <reference field="4294967294" count="1">
            <x v="13"/>
          </reference>
          <reference field="2" count="1">
            <x v="32"/>
          </reference>
          <reference field="4" count="1">
            <x v="5"/>
          </reference>
          <reference field="6" count="1">
            <x v="0"/>
          </reference>
        </references>
      </pivotArea>
    </format>
    <format dxfId="3">
      <pivotArea outline="0" fieldPosition="0" dataOnly="0" labelOnly="1">
        <references count="4">
          <reference field="4294967294" count="1">
            <x v="0"/>
          </reference>
          <reference field="2" count="1">
            <x v="32"/>
          </reference>
          <reference field="4" count="1">
            <x v="5"/>
          </reference>
          <reference field="6" count="1">
            <x v="1"/>
          </reference>
        </references>
      </pivotArea>
    </format>
    <format dxfId="0">
      <pivotArea outline="0" fieldPosition="0" dataOnly="0" labelOnly="1">
        <references count="4">
          <reference field="4294967294" count="1">
            <x v="1"/>
          </reference>
          <reference field="2" count="1">
            <x v="32"/>
          </reference>
          <reference field="4" count="1">
            <x v="5"/>
          </reference>
          <reference field="6" count="1">
            <x v="1"/>
          </reference>
        </references>
      </pivotArea>
    </format>
    <format dxfId="1">
      <pivotArea outline="0" fieldPosition="0" dataOnly="0" labelOnly="1">
        <references count="4">
          <reference field="4294967294" count="1">
            <x v="2"/>
          </reference>
          <reference field="2" count="1">
            <x v="32"/>
          </reference>
          <reference field="4" count="1">
            <x v="5"/>
          </reference>
          <reference field="6" count="1">
            <x v="1"/>
          </reference>
        </references>
      </pivotArea>
    </format>
    <format dxfId="2">
      <pivotArea outline="0" fieldPosition="0" dataOnly="0" labelOnly="1">
        <references count="4">
          <reference field="4294967294" count="1">
            <x v="3"/>
          </reference>
          <reference field="2" count="1">
            <x v="32"/>
          </reference>
          <reference field="4" count="1">
            <x v="5"/>
          </reference>
          <reference field="6" count="1">
            <x v="1"/>
          </reference>
        </references>
      </pivotArea>
    </format>
    <format dxfId="3">
      <pivotArea outline="0" fieldPosition="0" dataOnly="0" labelOnly="1">
        <references count="4">
          <reference field="4294967294" count="1">
            <x v="4"/>
          </reference>
          <reference field="2" count="1">
            <x v="32"/>
          </reference>
          <reference field="4" count="1">
            <x v="5"/>
          </reference>
          <reference field="6" count="1">
            <x v="1"/>
          </reference>
        </references>
      </pivotArea>
    </format>
    <format dxfId="0">
      <pivotArea outline="0" fieldPosition="0" dataOnly="0" labelOnly="1">
        <references count="4">
          <reference field="4294967294" count="1">
            <x v="5"/>
          </reference>
          <reference field="2" count="1">
            <x v="32"/>
          </reference>
          <reference field="4" count="1">
            <x v="5"/>
          </reference>
          <reference field="6" count="1">
            <x v="1"/>
          </reference>
        </references>
      </pivotArea>
    </format>
    <format dxfId="0">
      <pivotArea outline="0" fieldPosition="0" dataOnly="0" labelOnly="1">
        <references count="4">
          <reference field="4294967294" count="1">
            <x v="6"/>
          </reference>
          <reference field="2" count="1">
            <x v="32"/>
          </reference>
          <reference field="4" count="1">
            <x v="5"/>
          </reference>
          <reference field="6" count="1">
            <x v="1"/>
          </reference>
        </references>
      </pivotArea>
    </format>
    <format dxfId="1">
      <pivotArea outline="0" fieldPosition="0" dataOnly="0" labelOnly="1">
        <references count="4">
          <reference field="4294967294" count="1">
            <x v="7"/>
          </reference>
          <reference field="2" count="1">
            <x v="32"/>
          </reference>
          <reference field="4" count="1">
            <x v="5"/>
          </reference>
          <reference field="6" count="1">
            <x v="1"/>
          </reference>
        </references>
      </pivotArea>
    </format>
    <format dxfId="2">
      <pivotArea outline="0" fieldPosition="0" dataOnly="0" labelOnly="1">
        <references count="4">
          <reference field="4294967294" count="1">
            <x v="8"/>
          </reference>
          <reference field="2" count="1">
            <x v="32"/>
          </reference>
          <reference field="4" count="1">
            <x v="5"/>
          </reference>
          <reference field="6" count="1">
            <x v="1"/>
          </reference>
        </references>
      </pivotArea>
    </format>
    <format dxfId="3">
      <pivotArea outline="0" fieldPosition="0" dataOnly="0" labelOnly="1">
        <references count="4">
          <reference field="4294967294" count="1">
            <x v="9"/>
          </reference>
          <reference field="2" count="1">
            <x v="32"/>
          </reference>
          <reference field="4" count="1">
            <x v="5"/>
          </reference>
          <reference field="6" count="1">
            <x v="1"/>
          </reference>
        </references>
      </pivotArea>
    </format>
    <format dxfId="0">
      <pivotArea outline="0" fieldPosition="0" dataOnly="0" labelOnly="1">
        <references count="4">
          <reference field="4294967294" count="1">
            <x v="10"/>
          </reference>
          <reference field="2" count="1">
            <x v="32"/>
          </reference>
          <reference field="4" count="1">
            <x v="5"/>
          </reference>
          <reference field="6" count="1">
            <x v="1"/>
          </reference>
        </references>
      </pivotArea>
    </format>
    <format dxfId="1">
      <pivotArea outline="0" fieldPosition="0" dataOnly="0" labelOnly="1">
        <references count="4">
          <reference field="4294967294" count="1">
            <x v="11"/>
          </reference>
          <reference field="2" count="1">
            <x v="32"/>
          </reference>
          <reference field="4" count="1">
            <x v="5"/>
          </reference>
          <reference field="6" count="1">
            <x v="1"/>
          </reference>
        </references>
      </pivotArea>
    </format>
    <format dxfId="1">
      <pivotArea outline="0" fieldPosition="0" dataOnly="0" labelOnly="1">
        <references count="4">
          <reference field="4294967294" count="1">
            <x v="12"/>
          </reference>
          <reference field="2" count="1">
            <x v="32"/>
          </reference>
          <reference field="4" count="1">
            <x v="5"/>
          </reference>
          <reference field="6" count="1">
            <x v="1"/>
          </reference>
        </references>
      </pivotArea>
    </format>
    <format dxfId="2">
      <pivotArea outline="0" fieldPosition="0" dataOnly="0" labelOnly="1">
        <references count="4">
          <reference field="4294967294" count="1">
            <x v="13"/>
          </reference>
          <reference field="2" count="1">
            <x v="32"/>
          </reference>
          <reference field="4" count="1">
            <x v="5"/>
          </reference>
          <reference field="6" count="1">
            <x v="1"/>
          </reference>
        </references>
      </pivotArea>
    </format>
    <format dxfId="3">
      <pivotArea outline="0" fieldPosition="0" dataOnly="0" labelOnly="1">
        <references count="4">
          <reference field="4294967294" count="1">
            <x v="0"/>
          </reference>
          <reference field="2" count="1">
            <x v="32"/>
          </reference>
          <reference field="4" count="1">
            <x v="5"/>
          </reference>
          <reference field="6" count="1">
            <x v="2"/>
          </reference>
        </references>
      </pivotArea>
    </format>
    <format dxfId="0">
      <pivotArea outline="0" fieldPosition="0" dataOnly="0" labelOnly="1">
        <references count="4">
          <reference field="4294967294" count="1">
            <x v="1"/>
          </reference>
          <reference field="2" count="1">
            <x v="32"/>
          </reference>
          <reference field="4" count="1">
            <x v="5"/>
          </reference>
          <reference field="6" count="1">
            <x v="2"/>
          </reference>
        </references>
      </pivotArea>
    </format>
    <format dxfId="1">
      <pivotArea outline="0" fieldPosition="0" dataOnly="0" labelOnly="1">
        <references count="4">
          <reference field="4294967294" count="1">
            <x v="2"/>
          </reference>
          <reference field="2" count="1">
            <x v="32"/>
          </reference>
          <reference field="4" count="1">
            <x v="5"/>
          </reference>
          <reference field="6" count="1">
            <x v="2"/>
          </reference>
        </references>
      </pivotArea>
    </format>
    <format dxfId="2">
      <pivotArea outline="0" fieldPosition="0" dataOnly="0" labelOnly="1">
        <references count="4">
          <reference field="4294967294" count="1">
            <x v="3"/>
          </reference>
          <reference field="2" count="1">
            <x v="32"/>
          </reference>
          <reference field="4" count="1">
            <x v="5"/>
          </reference>
          <reference field="6" count="1">
            <x v="2"/>
          </reference>
        </references>
      </pivotArea>
    </format>
    <format dxfId="2">
      <pivotArea outline="0" fieldPosition="0" dataOnly="0" labelOnly="1">
        <references count="4">
          <reference field="4294967294" count="1">
            <x v="4"/>
          </reference>
          <reference field="2" count="1">
            <x v="32"/>
          </reference>
          <reference field="4" count="1">
            <x v="5"/>
          </reference>
          <reference field="6" count="1">
            <x v="2"/>
          </reference>
        </references>
      </pivotArea>
    </format>
    <format dxfId="3">
      <pivotArea outline="0" fieldPosition="0" dataOnly="0" labelOnly="1">
        <references count="4">
          <reference field="4294967294" count="1">
            <x v="5"/>
          </reference>
          <reference field="2" count="1">
            <x v="32"/>
          </reference>
          <reference field="4" count="1">
            <x v="5"/>
          </reference>
          <reference field="6" count="1">
            <x v="2"/>
          </reference>
        </references>
      </pivotArea>
    </format>
    <format dxfId="0">
      <pivotArea outline="0" fieldPosition="0" dataOnly="0" labelOnly="1">
        <references count="4">
          <reference field="4294967294" count="1">
            <x v="6"/>
          </reference>
          <reference field="2" count="1">
            <x v="32"/>
          </reference>
          <reference field="4" count="1">
            <x v="5"/>
          </reference>
          <reference field="6" count="1">
            <x v="2"/>
          </reference>
        </references>
      </pivotArea>
    </format>
    <format dxfId="1">
      <pivotArea outline="0" fieldPosition="0" dataOnly="0" labelOnly="1">
        <references count="4">
          <reference field="4294967294" count="1">
            <x v="7"/>
          </reference>
          <reference field="2" count="1">
            <x v="32"/>
          </reference>
          <reference field="4" count="1">
            <x v="5"/>
          </reference>
          <reference field="6" count="1">
            <x v="2"/>
          </reference>
        </references>
      </pivotArea>
    </format>
    <format dxfId="2">
      <pivotArea outline="0" fieldPosition="0" dataOnly="0" labelOnly="1">
        <references count="4">
          <reference field="4294967294" count="1">
            <x v="8"/>
          </reference>
          <reference field="2" count="1">
            <x v="32"/>
          </reference>
          <reference field="4" count="1">
            <x v="5"/>
          </reference>
          <reference field="6" count="1">
            <x v="2"/>
          </reference>
        </references>
      </pivotArea>
    </format>
    <format dxfId="3">
      <pivotArea outline="0" fieldPosition="0" dataOnly="0" labelOnly="1">
        <references count="4">
          <reference field="4294967294" count="1">
            <x v="9"/>
          </reference>
          <reference field="2" count="1">
            <x v="32"/>
          </reference>
          <reference field="4" count="1">
            <x v="5"/>
          </reference>
          <reference field="6" count="1">
            <x v="2"/>
          </reference>
        </references>
      </pivotArea>
    </format>
    <format dxfId="3">
      <pivotArea outline="0" fieldPosition="0" dataOnly="0" labelOnly="1">
        <references count="4">
          <reference field="4294967294" count="1">
            <x v="10"/>
          </reference>
          <reference field="2" count="1">
            <x v="32"/>
          </reference>
          <reference field="4" count="1">
            <x v="5"/>
          </reference>
          <reference field="6" count="1">
            <x v="2"/>
          </reference>
        </references>
      </pivotArea>
    </format>
    <format dxfId="0">
      <pivotArea outline="0" fieldPosition="0" dataOnly="0" labelOnly="1">
        <references count="4">
          <reference field="4294967294" count="1">
            <x v="11"/>
          </reference>
          <reference field="2" count="1">
            <x v="32"/>
          </reference>
          <reference field="4" count="1">
            <x v="5"/>
          </reference>
          <reference field="6" count="1">
            <x v="2"/>
          </reference>
        </references>
      </pivotArea>
    </format>
    <format dxfId="1">
      <pivotArea outline="0" fieldPosition="0" dataOnly="0" labelOnly="1">
        <references count="4">
          <reference field="4294967294" count="1">
            <x v="12"/>
          </reference>
          <reference field="2" count="1">
            <x v="32"/>
          </reference>
          <reference field="4" count="1">
            <x v="5"/>
          </reference>
          <reference field="6" count="1">
            <x v="2"/>
          </reference>
        </references>
      </pivotArea>
    </format>
    <format dxfId="2">
      <pivotArea outline="0" fieldPosition="0" dataOnly="0" labelOnly="1">
        <references count="4">
          <reference field="4294967294" count="1">
            <x v="13"/>
          </reference>
          <reference field="2" count="1">
            <x v="32"/>
          </reference>
          <reference field="4" count="1">
            <x v="5"/>
          </reference>
          <reference field="6" count="1">
            <x v="2"/>
          </reference>
        </references>
      </pivotArea>
    </format>
    <format dxfId="3">
      <pivotArea outline="0" fieldPosition="0" dataOnly="0" labelOnly="1">
        <references count="4">
          <reference field="4294967294" count="1">
            <x v="0"/>
          </reference>
          <reference field="2" count="1">
            <x v="32"/>
          </reference>
          <reference field="4" count="1">
            <x v="5"/>
          </reference>
          <reference field="6" count="1">
            <x v="3"/>
          </reference>
        </references>
      </pivotArea>
    </format>
    <format dxfId="0">
      <pivotArea outline="0" fieldPosition="0" dataOnly="0" labelOnly="1">
        <references count="4">
          <reference field="4294967294" count="1">
            <x v="1"/>
          </reference>
          <reference field="2" count="1">
            <x v="32"/>
          </reference>
          <reference field="4" count="1">
            <x v="5"/>
          </reference>
          <reference field="6" count="1">
            <x v="3"/>
          </reference>
        </references>
      </pivotArea>
    </format>
    <format dxfId="0">
      <pivotArea outline="0" fieldPosition="0" dataOnly="0" labelOnly="1">
        <references count="4">
          <reference field="4294967294" count="1">
            <x v="2"/>
          </reference>
          <reference field="2" count="1">
            <x v="32"/>
          </reference>
          <reference field="4" count="1">
            <x v="5"/>
          </reference>
          <reference field="6" count="1">
            <x v="3"/>
          </reference>
        </references>
      </pivotArea>
    </format>
    <format dxfId="1">
      <pivotArea outline="0" fieldPosition="0" dataOnly="0" labelOnly="1">
        <references count="4">
          <reference field="4294967294" count="1">
            <x v="3"/>
          </reference>
          <reference field="2" count="1">
            <x v="32"/>
          </reference>
          <reference field="4" count="1">
            <x v="5"/>
          </reference>
          <reference field="6" count="1">
            <x v="3"/>
          </reference>
        </references>
      </pivotArea>
    </format>
    <format dxfId="2">
      <pivotArea outline="0" fieldPosition="0" dataOnly="0" labelOnly="1">
        <references count="4">
          <reference field="4294967294" count="1">
            <x v="4"/>
          </reference>
          <reference field="2" count="1">
            <x v="32"/>
          </reference>
          <reference field="4" count="1">
            <x v="5"/>
          </reference>
          <reference field="6" count="1">
            <x v="3"/>
          </reference>
        </references>
      </pivotArea>
    </format>
    <format dxfId="3">
      <pivotArea outline="0" fieldPosition="0" dataOnly="0" labelOnly="1">
        <references count="4">
          <reference field="4294967294" count="1">
            <x v="5"/>
          </reference>
          <reference field="2" count="1">
            <x v="32"/>
          </reference>
          <reference field="4" count="1">
            <x v="5"/>
          </reference>
          <reference field="6" count="1">
            <x v="3"/>
          </reference>
        </references>
      </pivotArea>
    </format>
    <format dxfId="0">
      <pivotArea outline="0" fieldPosition="0" dataOnly="0" labelOnly="1">
        <references count="4">
          <reference field="4294967294" count="1">
            <x v="6"/>
          </reference>
          <reference field="2" count="1">
            <x v="32"/>
          </reference>
          <reference field="4" count="1">
            <x v="5"/>
          </reference>
          <reference field="6" count="1">
            <x v="3"/>
          </reference>
        </references>
      </pivotArea>
    </format>
    <format dxfId="1">
      <pivotArea outline="0" fieldPosition="0" dataOnly="0" labelOnly="1">
        <references count="4">
          <reference field="4294967294" count="1">
            <x v="7"/>
          </reference>
          <reference field="2" count="1">
            <x v="32"/>
          </reference>
          <reference field="4" count="1">
            <x v="5"/>
          </reference>
          <reference field="6" count="1">
            <x v="3"/>
          </reference>
        </references>
      </pivotArea>
    </format>
    <format dxfId="1">
      <pivotArea outline="0" fieldPosition="0" dataOnly="0" labelOnly="1">
        <references count="4">
          <reference field="4294967294" count="1">
            <x v="8"/>
          </reference>
          <reference field="2" count="1">
            <x v="32"/>
          </reference>
          <reference field="4" count="1">
            <x v="5"/>
          </reference>
          <reference field="6" count="1">
            <x v="3"/>
          </reference>
        </references>
      </pivotArea>
    </format>
    <format dxfId="0">
      <pivotArea outline="0" fieldPosition="0" dataOnly="0" labelOnly="1">
        <references count="4">
          <reference field="4294967294" count="1">
            <x v="9"/>
          </reference>
          <reference field="2" count="1">
            <x v="32"/>
          </reference>
          <reference field="4" count="1">
            <x v="5"/>
          </reference>
          <reference field="6" count="1">
            <x v="3"/>
          </reference>
        </references>
      </pivotArea>
    </format>
    <format dxfId="1">
      <pivotArea outline="0" fieldPosition="0" dataOnly="0" labelOnly="1">
        <references count="4">
          <reference field="4294967294" count="1">
            <x v="10"/>
          </reference>
          <reference field="2" count="1">
            <x v="32"/>
          </reference>
          <reference field="4" count="1">
            <x v="5"/>
          </reference>
          <reference field="6" count="1">
            <x v="3"/>
          </reference>
        </references>
      </pivotArea>
    </format>
    <format dxfId="2">
      <pivotArea outline="0" fieldPosition="0" dataOnly="0" labelOnly="1">
        <references count="4">
          <reference field="4294967294" count="1">
            <x v="11"/>
          </reference>
          <reference field="2" count="1">
            <x v="32"/>
          </reference>
          <reference field="4" count="1">
            <x v="5"/>
          </reference>
          <reference field="6" count="1">
            <x v="3"/>
          </reference>
        </references>
      </pivotArea>
    </format>
    <format dxfId="3">
      <pivotArea outline="0" fieldPosition="0" dataOnly="0" labelOnly="1">
        <references count="4">
          <reference field="4294967294" count="1">
            <x v="12"/>
          </reference>
          <reference field="2" count="1">
            <x v="32"/>
          </reference>
          <reference field="4" count="1">
            <x v="5"/>
          </reference>
          <reference field="6" count="1">
            <x v="3"/>
          </reference>
        </references>
      </pivotArea>
    </format>
    <format dxfId="0">
      <pivotArea outline="0" fieldPosition="0" dataOnly="0" labelOnly="1">
        <references count="4">
          <reference field="4294967294" count="1">
            <x v="13"/>
          </reference>
          <reference field="2" count="1">
            <x v="32"/>
          </reference>
          <reference field="4" count="1">
            <x v="5"/>
          </reference>
          <reference field="6" count="1">
            <x v="3"/>
          </reference>
        </references>
      </pivotArea>
    </format>
    <format dxfId="4">
      <pivotArea outline="0" fieldPosition="0">
        <references count="1">
          <reference field="4294967294" count="1">
            <x v="0"/>
          </reference>
        </references>
      </pivotArea>
    </format>
    <format dxfId="4">
      <pivotArea outline="0" fieldPosition="0">
        <references count="1">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Q83"/>
  <sheetViews>
    <sheetView zoomScale="75" zoomScaleNormal="75" workbookViewId="0" topLeftCell="A4">
      <selection activeCell="A1" sqref="A1"/>
    </sheetView>
  </sheetViews>
  <sheetFormatPr defaultColWidth="9.00390625" defaultRowHeight="14.25"/>
  <cols>
    <col min="1" max="2" width="2.625" style="0" customWidth="1"/>
    <col min="3" max="3" width="10.625" style="0" customWidth="1"/>
    <col min="4" max="4" width="14.00390625" style="0" customWidth="1"/>
    <col min="5" max="5" width="10.125" style="0" customWidth="1"/>
    <col min="6" max="6" width="26.75390625" style="0" customWidth="1"/>
    <col min="7" max="7" width="15.25390625" style="0" customWidth="1"/>
    <col min="8" max="8" width="30.125" style="0" customWidth="1"/>
    <col min="9" max="9" width="4.75390625" style="0" customWidth="1"/>
    <col min="10" max="10" width="2.625" style="0" customWidth="1"/>
  </cols>
  <sheetData>
    <row r="2" spans="2:10" ht="18.75">
      <c r="B2" s="222" t="s">
        <v>45</v>
      </c>
      <c r="C2" s="222"/>
      <c r="D2" s="222"/>
      <c r="E2" s="222"/>
      <c r="F2" s="222"/>
      <c r="G2" s="222"/>
      <c r="H2" s="222"/>
      <c r="I2" s="222"/>
      <c r="J2" s="222"/>
    </row>
    <row r="3" spans="2:10" ht="19.5" thickBot="1">
      <c r="B3" s="222" t="s">
        <v>58</v>
      </c>
      <c r="C3" s="222"/>
      <c r="D3" s="222"/>
      <c r="E3" s="222"/>
      <c r="F3" s="222"/>
      <c r="G3" s="222"/>
      <c r="H3" s="222"/>
      <c r="I3" s="222"/>
      <c r="J3" s="222"/>
    </row>
    <row r="4" spans="2:10" ht="14.25">
      <c r="B4" s="30"/>
      <c r="C4" s="20"/>
      <c r="D4" s="20"/>
      <c r="E4" s="20"/>
      <c r="F4" s="20"/>
      <c r="G4" s="20"/>
      <c r="H4" s="20"/>
      <c r="I4" s="20"/>
      <c r="J4" s="21"/>
    </row>
    <row r="5" spans="2:17" ht="21" customHeight="1">
      <c r="B5" s="31"/>
      <c r="C5" s="115" t="s">
        <v>31</v>
      </c>
      <c r="D5" s="115"/>
      <c r="E5" s="115"/>
      <c r="F5" s="2"/>
      <c r="G5" s="23"/>
      <c r="H5" s="23"/>
      <c r="I5" s="116" t="s">
        <v>37</v>
      </c>
      <c r="J5" s="24"/>
      <c r="K5" s="14"/>
      <c r="L5" s="14"/>
      <c r="M5" s="14"/>
      <c r="N5" s="14"/>
      <c r="O5" s="14"/>
      <c r="P5" s="14"/>
      <c r="Q5" s="14"/>
    </row>
    <row r="6" spans="2:17" ht="12.75" customHeight="1">
      <c r="B6" s="31"/>
      <c r="C6" s="22" t="s">
        <v>77</v>
      </c>
      <c r="D6" s="115"/>
      <c r="E6" s="115"/>
      <c r="F6" s="2"/>
      <c r="G6" s="23"/>
      <c r="H6" s="23"/>
      <c r="I6" s="116"/>
      <c r="J6" s="24"/>
      <c r="K6" s="14"/>
      <c r="L6" s="14"/>
      <c r="M6" s="14"/>
      <c r="N6" s="14"/>
      <c r="O6" s="14"/>
      <c r="P6" s="14"/>
      <c r="Q6" s="14"/>
    </row>
    <row r="7" spans="2:17" ht="12.75" customHeight="1">
      <c r="B7" s="31"/>
      <c r="C7" s="22"/>
      <c r="D7" s="115"/>
      <c r="E7" s="115"/>
      <c r="F7" s="2"/>
      <c r="G7" s="23"/>
      <c r="H7" s="23"/>
      <c r="I7" s="116"/>
      <c r="J7" s="24"/>
      <c r="K7" s="14"/>
      <c r="L7" s="14"/>
      <c r="M7" s="14"/>
      <c r="N7" s="14"/>
      <c r="O7" s="14"/>
      <c r="P7" s="14"/>
      <c r="Q7" s="14"/>
    </row>
    <row r="8" spans="2:17" ht="14.25">
      <c r="B8" s="31"/>
      <c r="C8" s="29" t="s">
        <v>22</v>
      </c>
      <c r="D8" s="223" t="s">
        <v>60</v>
      </c>
      <c r="E8" s="224"/>
      <c r="F8" s="224"/>
      <c r="G8" s="224"/>
      <c r="H8" s="224"/>
      <c r="I8" s="160"/>
      <c r="J8" s="32"/>
      <c r="K8" s="14"/>
      <c r="L8" s="14"/>
      <c r="M8" s="14"/>
      <c r="N8" s="14"/>
      <c r="O8" s="14"/>
      <c r="P8" s="14"/>
      <c r="Q8" s="14"/>
    </row>
    <row r="9" spans="2:17" ht="15" customHeight="1">
      <c r="B9" s="31"/>
      <c r="C9" s="29"/>
      <c r="D9" s="227" t="s">
        <v>65</v>
      </c>
      <c r="E9" s="227"/>
      <c r="F9" s="227"/>
      <c r="G9" s="227"/>
      <c r="H9" s="227"/>
      <c r="I9" s="227"/>
      <c r="J9" s="32"/>
      <c r="K9" s="14"/>
      <c r="L9" s="14"/>
      <c r="M9" s="14"/>
      <c r="N9" s="14"/>
      <c r="O9" s="14"/>
      <c r="P9" s="14"/>
      <c r="Q9" s="14"/>
    </row>
    <row r="10" spans="2:17" ht="9" customHeight="1">
      <c r="B10" s="31"/>
      <c r="C10" s="29"/>
      <c r="D10" s="140"/>
      <c r="E10" s="140"/>
      <c r="F10" s="140"/>
      <c r="G10" s="140"/>
      <c r="H10" s="140"/>
      <c r="I10" s="140"/>
      <c r="J10" s="32"/>
      <c r="K10" s="14"/>
      <c r="L10" s="14"/>
      <c r="M10" s="14"/>
      <c r="N10" s="14"/>
      <c r="O10" s="14"/>
      <c r="P10" s="14"/>
      <c r="Q10" s="14"/>
    </row>
    <row r="11" spans="2:17" ht="14.25">
      <c r="B11" s="31"/>
      <c r="C11" s="29" t="s">
        <v>23</v>
      </c>
      <c r="D11" s="223" t="s">
        <v>67</v>
      </c>
      <c r="E11" s="224"/>
      <c r="F11" s="224"/>
      <c r="G11" s="224"/>
      <c r="H11" s="224"/>
      <c r="I11" s="224"/>
      <c r="J11" s="32"/>
      <c r="K11" s="14"/>
      <c r="L11" s="14"/>
      <c r="M11" s="14"/>
      <c r="N11" s="14"/>
      <c r="O11" s="14"/>
      <c r="P11" s="14"/>
      <c r="Q11" s="14"/>
    </row>
    <row r="12" spans="2:17" ht="14.25">
      <c r="B12" s="31"/>
      <c r="C12" s="29"/>
      <c r="D12" s="227" t="s">
        <v>66</v>
      </c>
      <c r="E12" s="227"/>
      <c r="F12" s="227"/>
      <c r="G12" s="227"/>
      <c r="H12" s="227"/>
      <c r="I12" s="227"/>
      <c r="J12" s="32"/>
      <c r="K12" s="14"/>
      <c r="L12" s="14"/>
      <c r="M12" s="14"/>
      <c r="N12" s="14"/>
      <c r="O12" s="14"/>
      <c r="P12" s="14"/>
      <c r="Q12" s="14"/>
    </row>
    <row r="13" spans="2:10" ht="8.25" customHeight="1">
      <c r="B13" s="31"/>
      <c r="C13" s="2"/>
      <c r="D13" s="2"/>
      <c r="E13" s="2"/>
      <c r="F13" s="2"/>
      <c r="G13" s="2"/>
      <c r="H13" s="2"/>
      <c r="I13" s="2"/>
      <c r="J13" s="136"/>
    </row>
    <row r="14" spans="2:12" ht="18" customHeight="1">
      <c r="B14" s="31"/>
      <c r="C14" s="29"/>
      <c r="D14" s="225" t="s">
        <v>125</v>
      </c>
      <c r="E14" s="226"/>
      <c r="F14" s="226"/>
      <c r="G14" s="226"/>
      <c r="H14" s="226"/>
      <c r="I14" s="226"/>
      <c r="J14" s="32"/>
      <c r="K14" s="14"/>
      <c r="L14" s="14"/>
    </row>
    <row r="15" spans="2:12" ht="18" customHeight="1">
      <c r="B15" s="31"/>
      <c r="C15" s="29"/>
      <c r="D15" s="226"/>
      <c r="E15" s="226"/>
      <c r="F15" s="226"/>
      <c r="G15" s="226"/>
      <c r="H15" s="226"/>
      <c r="I15" s="226"/>
      <c r="J15" s="32"/>
      <c r="K15" s="14"/>
      <c r="L15" s="14"/>
    </row>
    <row r="16" spans="2:12" ht="18" customHeight="1">
      <c r="B16" s="31"/>
      <c r="C16" s="29"/>
      <c r="D16" s="226"/>
      <c r="E16" s="226"/>
      <c r="F16" s="226"/>
      <c r="G16" s="226"/>
      <c r="H16" s="226"/>
      <c r="I16" s="226"/>
      <c r="J16" s="32"/>
      <c r="K16" s="14"/>
      <c r="L16" s="14"/>
    </row>
    <row r="17" spans="2:17" ht="17.25" customHeight="1">
      <c r="B17" s="31"/>
      <c r="C17" s="23"/>
      <c r="D17" s="228" t="s">
        <v>111</v>
      </c>
      <c r="E17" s="229"/>
      <c r="F17" s="229"/>
      <c r="G17" s="229"/>
      <c r="H17" s="229"/>
      <c r="I17" s="229"/>
      <c r="J17" s="32"/>
      <c r="K17" s="14"/>
      <c r="L17" s="14"/>
      <c r="M17" s="14"/>
      <c r="N17" s="14"/>
      <c r="O17" s="14"/>
      <c r="P17" s="14"/>
      <c r="Q17" s="14"/>
    </row>
    <row r="18" spans="2:17" ht="17.25" customHeight="1">
      <c r="B18" s="31"/>
      <c r="C18" s="23"/>
      <c r="D18" s="229"/>
      <c r="E18" s="229"/>
      <c r="F18" s="229"/>
      <c r="G18" s="229"/>
      <c r="H18" s="229"/>
      <c r="I18" s="229"/>
      <c r="J18" s="32"/>
      <c r="K18" s="14"/>
      <c r="L18" s="14"/>
      <c r="M18" s="14"/>
      <c r="N18" s="14"/>
      <c r="O18" s="14"/>
      <c r="P18" s="14"/>
      <c r="Q18" s="14"/>
    </row>
    <row r="19" spans="2:17" ht="17.25" customHeight="1">
      <c r="B19" s="31"/>
      <c r="C19" s="23"/>
      <c r="D19" s="229"/>
      <c r="E19" s="229"/>
      <c r="F19" s="229"/>
      <c r="G19" s="229"/>
      <c r="H19" s="229"/>
      <c r="I19" s="229"/>
      <c r="J19" s="32"/>
      <c r="K19" s="14"/>
      <c r="L19" s="14"/>
      <c r="M19" s="14"/>
      <c r="N19" s="14"/>
      <c r="O19" s="14"/>
      <c r="P19" s="14"/>
      <c r="Q19" s="14"/>
    </row>
    <row r="20" spans="2:17" ht="15" customHeight="1">
      <c r="B20" s="31"/>
      <c r="C20" s="65" t="s">
        <v>24</v>
      </c>
      <c r="D20" s="223" t="s">
        <v>144</v>
      </c>
      <c r="E20" s="224"/>
      <c r="F20" s="224"/>
      <c r="G20" s="224"/>
      <c r="H20" s="224"/>
      <c r="I20" s="224"/>
      <c r="J20" s="32"/>
      <c r="K20" s="14"/>
      <c r="L20" s="14"/>
      <c r="M20" s="14"/>
      <c r="N20" s="14"/>
      <c r="O20" s="14"/>
      <c r="P20" s="14"/>
      <c r="Q20" s="14"/>
    </row>
    <row r="21" spans="2:17" ht="14.25">
      <c r="B21" s="31"/>
      <c r="C21" s="23"/>
      <c r="D21" s="224"/>
      <c r="E21" s="224"/>
      <c r="F21" s="224"/>
      <c r="G21" s="224"/>
      <c r="H21" s="224"/>
      <c r="I21" s="224"/>
      <c r="J21" s="32"/>
      <c r="K21" s="14"/>
      <c r="L21" s="14"/>
      <c r="M21" s="14"/>
      <c r="N21" s="14"/>
      <c r="O21" s="14"/>
      <c r="P21" s="14"/>
      <c r="Q21" s="14"/>
    </row>
    <row r="22" spans="2:17" ht="15" thickBot="1">
      <c r="B22" s="31"/>
      <c r="C22" s="25"/>
      <c r="D22" s="25"/>
      <c r="E22" s="25"/>
      <c r="I22" s="25"/>
      <c r="J22" s="26"/>
      <c r="K22" s="14"/>
      <c r="L22" s="14"/>
      <c r="M22" s="14"/>
      <c r="N22" s="14"/>
      <c r="O22" s="14"/>
      <c r="P22" s="14"/>
      <c r="Q22" s="14"/>
    </row>
    <row r="23" spans="2:17" ht="15" thickBot="1">
      <c r="B23" s="31"/>
      <c r="C23" s="25"/>
      <c r="D23" s="25"/>
      <c r="E23" s="25"/>
      <c r="F23" s="195" t="s">
        <v>0</v>
      </c>
      <c r="G23" s="197" t="s">
        <v>113</v>
      </c>
      <c r="H23" s="201" t="s">
        <v>142</v>
      </c>
      <c r="I23" s="25"/>
      <c r="J23" s="26"/>
      <c r="K23" s="14"/>
      <c r="L23" s="14"/>
      <c r="M23" s="14"/>
      <c r="N23" s="14"/>
      <c r="O23" s="14"/>
      <c r="P23" s="14"/>
      <c r="Q23" s="14"/>
    </row>
    <row r="24" spans="2:17" ht="15" thickBot="1">
      <c r="B24" s="31"/>
      <c r="C24" s="25"/>
      <c r="D24" s="25"/>
      <c r="E24" s="25"/>
      <c r="F24" s="195" t="s">
        <v>32</v>
      </c>
      <c r="G24" s="197" t="s">
        <v>41</v>
      </c>
      <c r="H24" s="200" t="s">
        <v>143</v>
      </c>
      <c r="I24" s="25"/>
      <c r="J24" s="26"/>
      <c r="K24" s="14"/>
      <c r="L24" s="14"/>
      <c r="M24" s="14"/>
      <c r="N24" s="14"/>
      <c r="O24" s="14"/>
      <c r="P24" s="14"/>
      <c r="Q24" s="14"/>
    </row>
    <row r="25" spans="2:17" ht="14.25">
      <c r="B25" s="31"/>
      <c r="C25" s="25"/>
      <c r="D25" s="25"/>
      <c r="E25" s="25"/>
      <c r="I25" s="25"/>
      <c r="J25" s="26"/>
      <c r="K25" s="14"/>
      <c r="L25" s="14"/>
      <c r="M25" s="14"/>
      <c r="N25" s="14"/>
      <c r="O25" s="14"/>
      <c r="P25" s="14"/>
      <c r="Q25" s="14"/>
    </row>
    <row r="26" spans="2:17" ht="15" thickBot="1">
      <c r="B26" s="31"/>
      <c r="C26" s="25"/>
      <c r="D26" s="25"/>
      <c r="E26" s="129" t="s">
        <v>46</v>
      </c>
      <c r="F26" s="196" t="s">
        <v>1</v>
      </c>
      <c r="G26" s="196" t="s">
        <v>2</v>
      </c>
      <c r="H26" s="188" t="s">
        <v>3</v>
      </c>
      <c r="I26" s="25"/>
      <c r="J26" s="26"/>
      <c r="K26" s="14"/>
      <c r="L26" s="14"/>
      <c r="M26" s="14"/>
      <c r="N26" s="14"/>
      <c r="O26" s="14"/>
      <c r="P26" s="14"/>
      <c r="Q26" s="14"/>
    </row>
    <row r="27" spans="2:17" ht="14.25">
      <c r="B27" s="31"/>
      <c r="C27" s="216" t="s">
        <v>47</v>
      </c>
      <c r="D27" s="219" t="s">
        <v>72</v>
      </c>
      <c r="E27" s="130">
        <v>0</v>
      </c>
      <c r="F27" s="187" t="s">
        <v>112</v>
      </c>
      <c r="G27" s="187" t="s">
        <v>126</v>
      </c>
      <c r="H27" s="189">
        <v>77155.26</v>
      </c>
      <c r="I27" s="25"/>
      <c r="J27" s="26"/>
      <c r="K27" s="14"/>
      <c r="L27" s="14"/>
      <c r="M27" s="14"/>
      <c r="N27" s="14"/>
      <c r="O27" s="14"/>
      <c r="P27" s="14"/>
      <c r="Q27" s="14"/>
    </row>
    <row r="28" spans="2:17" ht="14.25">
      <c r="B28" s="31"/>
      <c r="C28" s="217"/>
      <c r="D28" s="220"/>
      <c r="E28" s="131">
        <v>1</v>
      </c>
      <c r="F28" s="190"/>
      <c r="G28" s="198" t="s">
        <v>127</v>
      </c>
      <c r="H28" s="191">
        <v>101972.87100000001</v>
      </c>
      <c r="I28" s="25"/>
      <c r="J28" s="26"/>
      <c r="K28" s="14"/>
      <c r="L28" s="14"/>
      <c r="M28" s="14"/>
      <c r="N28" s="14"/>
      <c r="O28" s="14"/>
      <c r="P28" s="14"/>
      <c r="Q28" s="14"/>
    </row>
    <row r="29" spans="2:17" ht="14.25">
      <c r="B29" s="31"/>
      <c r="C29" s="217"/>
      <c r="D29" s="220"/>
      <c r="E29" s="131">
        <v>2</v>
      </c>
      <c r="F29" s="190"/>
      <c r="G29" s="198" t="s">
        <v>128</v>
      </c>
      <c r="H29" s="192">
        <v>133239.42450000002</v>
      </c>
      <c r="I29" s="25"/>
      <c r="J29" s="26"/>
      <c r="K29" s="14"/>
      <c r="L29" s="14"/>
      <c r="M29" s="14"/>
      <c r="N29" s="14"/>
      <c r="O29" s="14"/>
      <c r="P29" s="14"/>
      <c r="Q29" s="14"/>
    </row>
    <row r="30" spans="2:17" ht="14.25">
      <c r="B30" s="31"/>
      <c r="C30" s="217"/>
      <c r="D30" s="220"/>
      <c r="E30" s="131">
        <v>3</v>
      </c>
      <c r="F30" s="190"/>
      <c r="G30" s="198" t="s">
        <v>129</v>
      </c>
      <c r="H30" s="192">
        <v>160902.37799999997</v>
      </c>
      <c r="I30" s="25"/>
      <c r="J30" s="26"/>
      <c r="K30" s="14"/>
      <c r="L30" s="14"/>
      <c r="M30" s="14"/>
      <c r="N30" s="14"/>
      <c r="O30" s="14"/>
      <c r="P30" s="14"/>
      <c r="Q30" s="14"/>
    </row>
    <row r="31" spans="2:17" ht="14.25">
      <c r="B31" s="31"/>
      <c r="C31" s="217"/>
      <c r="D31" s="220"/>
      <c r="E31" s="131">
        <v>4</v>
      </c>
      <c r="F31" s="190"/>
      <c r="G31" s="198" t="s">
        <v>130</v>
      </c>
      <c r="H31" s="192">
        <v>190169.7525</v>
      </c>
      <c r="I31" s="25"/>
      <c r="J31" s="26"/>
      <c r="K31" s="14"/>
      <c r="L31" s="14"/>
      <c r="M31" s="14"/>
      <c r="N31" s="14"/>
      <c r="O31" s="14"/>
      <c r="P31" s="14"/>
      <c r="Q31" s="14"/>
    </row>
    <row r="32" spans="2:17" ht="14.25">
      <c r="B32" s="31"/>
      <c r="C32" s="217"/>
      <c r="D32" s="220"/>
      <c r="E32" s="131">
        <v>5</v>
      </c>
      <c r="F32" s="190"/>
      <c r="G32" s="198" t="s">
        <v>131</v>
      </c>
      <c r="H32" s="192">
        <v>208399.46400000004</v>
      </c>
      <c r="I32" s="25"/>
      <c r="J32" s="26"/>
      <c r="K32" s="14"/>
      <c r="L32" s="14"/>
      <c r="M32" s="14"/>
      <c r="N32" s="14"/>
      <c r="O32" s="14"/>
      <c r="P32" s="14"/>
      <c r="Q32" s="14"/>
    </row>
    <row r="33" spans="2:17" ht="15" thickBot="1">
      <c r="B33" s="31"/>
      <c r="C33" s="217"/>
      <c r="D33" s="221"/>
      <c r="E33" s="132">
        <v>6</v>
      </c>
      <c r="F33" s="190"/>
      <c r="G33" s="198" t="s">
        <v>132</v>
      </c>
      <c r="H33" s="192">
        <v>225909.41100000002</v>
      </c>
      <c r="I33" s="25"/>
      <c r="J33" s="26"/>
      <c r="K33" s="14"/>
      <c r="L33" s="14"/>
      <c r="M33" s="14"/>
      <c r="N33" s="14"/>
      <c r="O33" s="14"/>
      <c r="P33" s="14"/>
      <c r="Q33" s="14"/>
    </row>
    <row r="34" spans="2:17" ht="14.25">
      <c r="B34" s="31"/>
      <c r="C34" s="217"/>
      <c r="D34" s="220" t="s">
        <v>53</v>
      </c>
      <c r="E34" s="133">
        <v>0</v>
      </c>
      <c r="F34" s="190"/>
      <c r="G34" s="198" t="s">
        <v>133</v>
      </c>
      <c r="H34" s="192">
        <v>44088.72</v>
      </c>
      <c r="I34" s="25"/>
      <c r="J34" s="26"/>
      <c r="K34" s="14"/>
      <c r="L34" s="14"/>
      <c r="M34" s="14"/>
      <c r="N34" s="14"/>
      <c r="O34" s="14"/>
      <c r="P34" s="14"/>
      <c r="Q34" s="14"/>
    </row>
    <row r="35" spans="2:17" ht="14.25">
      <c r="B35" s="31"/>
      <c r="C35" s="217"/>
      <c r="D35" s="220"/>
      <c r="E35" s="131">
        <v>1</v>
      </c>
      <c r="F35" s="190"/>
      <c r="G35" s="198" t="s">
        <v>134</v>
      </c>
      <c r="H35" s="192">
        <v>58270.212</v>
      </c>
      <c r="I35" s="25"/>
      <c r="J35" s="26"/>
      <c r="K35" s="14"/>
      <c r="L35" s="14"/>
      <c r="M35" s="14"/>
      <c r="N35" s="14"/>
      <c r="O35" s="14"/>
      <c r="P35" s="14"/>
      <c r="Q35" s="14"/>
    </row>
    <row r="36" spans="2:17" ht="14.25">
      <c r="B36" s="31"/>
      <c r="C36" s="217"/>
      <c r="D36" s="220"/>
      <c r="E36" s="131">
        <v>2</v>
      </c>
      <c r="F36" s="190"/>
      <c r="G36" s="198" t="s">
        <v>135</v>
      </c>
      <c r="H36" s="192">
        <v>76136.81400000001</v>
      </c>
      <c r="I36" s="25"/>
      <c r="J36" s="26"/>
      <c r="K36" s="14"/>
      <c r="L36" s="14"/>
      <c r="M36" s="14"/>
      <c r="N36" s="14"/>
      <c r="O36" s="14"/>
      <c r="P36" s="14"/>
      <c r="Q36" s="14"/>
    </row>
    <row r="37" spans="2:17" ht="14.25">
      <c r="B37" s="31"/>
      <c r="C37" s="217"/>
      <c r="D37" s="220"/>
      <c r="E37" s="131">
        <v>3</v>
      </c>
      <c r="F37" s="190"/>
      <c r="G37" s="198" t="s">
        <v>136</v>
      </c>
      <c r="H37" s="192">
        <v>91944.216</v>
      </c>
      <c r="I37" s="25"/>
      <c r="J37" s="26"/>
      <c r="K37" s="14"/>
      <c r="L37" s="14"/>
      <c r="M37" s="14"/>
      <c r="N37" s="14"/>
      <c r="O37" s="14"/>
      <c r="P37" s="14"/>
      <c r="Q37" s="14"/>
    </row>
    <row r="38" spans="2:17" ht="14.25">
      <c r="B38" s="31"/>
      <c r="C38" s="217"/>
      <c r="D38" s="220"/>
      <c r="E38" s="131">
        <v>4</v>
      </c>
      <c r="F38" s="190"/>
      <c r="G38" s="198" t="s">
        <v>137</v>
      </c>
      <c r="H38" s="192">
        <v>108668.43</v>
      </c>
      <c r="I38" s="25"/>
      <c r="J38" s="26"/>
      <c r="K38" s="14"/>
      <c r="L38" s="14"/>
      <c r="M38" s="14"/>
      <c r="N38" s="14"/>
      <c r="O38" s="14"/>
      <c r="P38" s="14"/>
      <c r="Q38" s="14"/>
    </row>
    <row r="39" spans="2:17" ht="14.25">
      <c r="B39" s="31"/>
      <c r="C39" s="217"/>
      <c r="D39" s="220"/>
      <c r="E39" s="131">
        <v>5</v>
      </c>
      <c r="F39" s="190"/>
      <c r="G39" s="198" t="s">
        <v>138</v>
      </c>
      <c r="H39" s="192">
        <v>119085.408</v>
      </c>
      <c r="I39" s="25"/>
      <c r="J39" s="26"/>
      <c r="K39" s="14"/>
      <c r="L39" s="14"/>
      <c r="M39" s="14"/>
      <c r="N39" s="14"/>
      <c r="O39" s="14"/>
      <c r="P39" s="14"/>
      <c r="Q39" s="14"/>
    </row>
    <row r="40" spans="2:17" ht="15" thickBot="1">
      <c r="B40" s="31"/>
      <c r="C40" s="218"/>
      <c r="D40" s="221"/>
      <c r="E40" s="132">
        <v>6</v>
      </c>
      <c r="F40" s="190"/>
      <c r="G40" s="198" t="s">
        <v>139</v>
      </c>
      <c r="H40" s="192">
        <v>129091.092</v>
      </c>
      <c r="I40" s="25"/>
      <c r="J40" s="26"/>
      <c r="K40" s="14"/>
      <c r="L40" s="14"/>
      <c r="M40" s="14"/>
      <c r="N40" s="14"/>
      <c r="O40" s="14"/>
      <c r="P40" s="14"/>
      <c r="Q40" s="14"/>
    </row>
    <row r="41" spans="2:17" ht="14.25">
      <c r="B41" s="31"/>
      <c r="C41" s="216" t="s">
        <v>4</v>
      </c>
      <c r="D41" s="219" t="s">
        <v>72</v>
      </c>
      <c r="E41" s="130">
        <v>0</v>
      </c>
      <c r="F41" s="187" t="s">
        <v>4</v>
      </c>
      <c r="G41" s="187" t="s">
        <v>126</v>
      </c>
      <c r="H41" s="189">
        <v>57036.34</v>
      </c>
      <c r="I41" s="25"/>
      <c r="J41" s="26"/>
      <c r="K41" s="14"/>
      <c r="L41" s="14"/>
      <c r="M41" s="14"/>
      <c r="N41" s="14"/>
      <c r="O41" s="14"/>
      <c r="P41" s="14"/>
      <c r="Q41" s="14"/>
    </row>
    <row r="42" spans="2:17" ht="14.25">
      <c r="B42" s="31"/>
      <c r="C42" s="217"/>
      <c r="D42" s="220"/>
      <c r="E42" s="131">
        <v>1</v>
      </c>
      <c r="F42" s="190"/>
      <c r="G42" s="198" t="s">
        <v>127</v>
      </c>
      <c r="H42" s="191">
        <v>79850.87599999999</v>
      </c>
      <c r="I42" s="25"/>
      <c r="J42" s="26"/>
      <c r="K42" s="14"/>
      <c r="L42" s="14"/>
      <c r="M42" s="14"/>
      <c r="N42" s="14"/>
      <c r="O42" s="14"/>
      <c r="P42" s="14"/>
      <c r="Q42" s="14"/>
    </row>
    <row r="43" spans="2:17" ht="14.25">
      <c r="B43" s="31"/>
      <c r="C43" s="217"/>
      <c r="D43" s="220"/>
      <c r="E43" s="131">
        <v>2</v>
      </c>
      <c r="F43" s="190"/>
      <c r="G43" s="198" t="s">
        <v>128</v>
      </c>
      <c r="H43" s="192">
        <v>102665.41199999998</v>
      </c>
      <c r="I43" s="25"/>
      <c r="J43" s="26"/>
      <c r="K43" s="14"/>
      <c r="L43" s="14"/>
      <c r="M43" s="14"/>
      <c r="N43" s="14"/>
      <c r="O43" s="14"/>
      <c r="P43" s="14"/>
      <c r="Q43" s="14"/>
    </row>
    <row r="44" spans="2:17" ht="14.25">
      <c r="B44" s="31"/>
      <c r="C44" s="217"/>
      <c r="D44" s="220"/>
      <c r="E44" s="131">
        <v>3</v>
      </c>
      <c r="F44" s="190"/>
      <c r="G44" s="198" t="s">
        <v>129</v>
      </c>
      <c r="H44" s="192">
        <v>136887.216</v>
      </c>
      <c r="I44" s="25"/>
      <c r="J44" s="26"/>
      <c r="K44" s="14"/>
      <c r="L44" s="14"/>
      <c r="M44" s="14"/>
      <c r="N44" s="14"/>
      <c r="O44" s="14"/>
      <c r="P44" s="14"/>
      <c r="Q44" s="14"/>
    </row>
    <row r="45" spans="2:17" ht="14.25">
      <c r="B45" s="31"/>
      <c r="C45" s="217"/>
      <c r="D45" s="220"/>
      <c r="E45" s="131">
        <v>4</v>
      </c>
      <c r="F45" s="190"/>
      <c r="G45" s="198" t="s">
        <v>130</v>
      </c>
      <c r="H45" s="192">
        <v>171109.02</v>
      </c>
      <c r="I45" s="25"/>
      <c r="J45" s="26"/>
      <c r="K45" s="14"/>
      <c r="L45" s="14"/>
      <c r="M45" s="14"/>
      <c r="N45" s="14"/>
      <c r="O45" s="14"/>
      <c r="P45" s="14"/>
      <c r="Q45" s="14"/>
    </row>
    <row r="46" spans="2:17" ht="14.25">
      <c r="B46" s="31"/>
      <c r="C46" s="217"/>
      <c r="D46" s="220"/>
      <c r="E46" s="131">
        <v>5</v>
      </c>
      <c r="F46" s="190"/>
      <c r="G46" s="198" t="s">
        <v>131</v>
      </c>
      <c r="H46" s="192">
        <v>193923.55599999998</v>
      </c>
      <c r="I46" s="25"/>
      <c r="J46" s="26"/>
      <c r="K46" s="14"/>
      <c r="L46" s="14"/>
      <c r="M46" s="14"/>
      <c r="N46" s="14"/>
      <c r="O46" s="14"/>
      <c r="P46" s="14"/>
      <c r="Q46" s="14"/>
    </row>
    <row r="47" spans="2:17" ht="15" thickBot="1">
      <c r="B47" s="31"/>
      <c r="C47" s="217"/>
      <c r="D47" s="221"/>
      <c r="E47" s="132">
        <v>6</v>
      </c>
      <c r="F47" s="190"/>
      <c r="G47" s="198" t="s">
        <v>132</v>
      </c>
      <c r="H47" s="192">
        <v>216738.09199999995</v>
      </c>
      <c r="I47" s="25"/>
      <c r="J47" s="26"/>
      <c r="K47" s="14"/>
      <c r="L47" s="14"/>
      <c r="M47" s="14"/>
      <c r="N47" s="14"/>
      <c r="O47" s="14"/>
      <c r="P47" s="14"/>
      <c r="Q47" s="14"/>
    </row>
    <row r="48" spans="2:17" ht="14.25">
      <c r="B48" s="31"/>
      <c r="C48" s="217"/>
      <c r="D48" s="220" t="s">
        <v>53</v>
      </c>
      <c r="E48" s="133">
        <v>0</v>
      </c>
      <c r="F48" s="190"/>
      <c r="G48" s="198" t="s">
        <v>133</v>
      </c>
      <c r="H48" s="192">
        <v>35647.712499999994</v>
      </c>
      <c r="I48" s="25"/>
      <c r="J48" s="26"/>
      <c r="K48" s="14"/>
      <c r="L48" s="14"/>
      <c r="M48" s="14"/>
      <c r="N48" s="14"/>
      <c r="O48" s="14"/>
      <c r="P48" s="14"/>
      <c r="Q48" s="14"/>
    </row>
    <row r="49" spans="2:17" ht="14.25">
      <c r="B49" s="31"/>
      <c r="C49" s="217"/>
      <c r="D49" s="220"/>
      <c r="E49" s="131">
        <v>1</v>
      </c>
      <c r="F49" s="190"/>
      <c r="G49" s="198" t="s">
        <v>134</v>
      </c>
      <c r="H49" s="192">
        <v>49906.79749999999</v>
      </c>
      <c r="I49" s="25"/>
      <c r="J49" s="26"/>
      <c r="K49" s="14"/>
      <c r="L49" s="14"/>
      <c r="M49" s="14"/>
      <c r="N49" s="14"/>
      <c r="O49" s="14"/>
      <c r="P49" s="14"/>
      <c r="Q49" s="14"/>
    </row>
    <row r="50" spans="2:17" ht="14.25">
      <c r="B50" s="31"/>
      <c r="C50" s="217"/>
      <c r="D50" s="220"/>
      <c r="E50" s="131">
        <v>2</v>
      </c>
      <c r="F50" s="190"/>
      <c r="G50" s="198" t="s">
        <v>135</v>
      </c>
      <c r="H50" s="192">
        <v>64165.88249999999</v>
      </c>
      <c r="I50" s="25"/>
      <c r="J50" s="26"/>
      <c r="K50" s="14"/>
      <c r="L50" s="14"/>
      <c r="M50" s="14"/>
      <c r="N50" s="14"/>
      <c r="O50" s="14"/>
      <c r="P50" s="14"/>
      <c r="Q50" s="14"/>
    </row>
    <row r="51" spans="2:17" ht="14.25">
      <c r="B51" s="31"/>
      <c r="C51" s="217"/>
      <c r="D51" s="220"/>
      <c r="E51" s="131">
        <v>3</v>
      </c>
      <c r="F51" s="190"/>
      <c r="G51" s="198" t="s">
        <v>136</v>
      </c>
      <c r="H51" s="192">
        <v>85554.51</v>
      </c>
      <c r="I51" s="25"/>
      <c r="J51" s="26"/>
      <c r="K51" s="14"/>
      <c r="L51" s="14"/>
      <c r="M51" s="14"/>
      <c r="N51" s="14"/>
      <c r="O51" s="14"/>
      <c r="P51" s="14"/>
      <c r="Q51" s="14"/>
    </row>
    <row r="52" spans="2:17" ht="14.25">
      <c r="B52" s="31"/>
      <c r="C52" s="217"/>
      <c r="D52" s="220"/>
      <c r="E52" s="131">
        <v>4</v>
      </c>
      <c r="F52" s="190"/>
      <c r="G52" s="198" t="s">
        <v>137</v>
      </c>
      <c r="H52" s="192">
        <v>106943.13749999998</v>
      </c>
      <c r="I52" s="25"/>
      <c r="J52" s="26"/>
      <c r="K52" s="14"/>
      <c r="L52" s="14"/>
      <c r="M52" s="14"/>
      <c r="N52" s="14"/>
      <c r="O52" s="14"/>
      <c r="P52" s="14"/>
      <c r="Q52" s="14"/>
    </row>
    <row r="53" spans="2:17" ht="14.25">
      <c r="B53" s="31"/>
      <c r="C53" s="217"/>
      <c r="D53" s="220"/>
      <c r="E53" s="131">
        <v>5</v>
      </c>
      <c r="F53" s="190"/>
      <c r="G53" s="198" t="s">
        <v>138</v>
      </c>
      <c r="H53" s="192">
        <v>121202.22249999997</v>
      </c>
      <c r="I53" s="25"/>
      <c r="J53" s="26"/>
      <c r="K53" s="14"/>
      <c r="L53" s="14"/>
      <c r="M53" s="14"/>
      <c r="N53" s="14"/>
      <c r="O53" s="14"/>
      <c r="P53" s="14"/>
      <c r="Q53" s="14"/>
    </row>
    <row r="54" spans="2:17" ht="15" thickBot="1">
      <c r="B54" s="31"/>
      <c r="C54" s="218"/>
      <c r="D54" s="221"/>
      <c r="E54" s="132">
        <v>6</v>
      </c>
      <c r="F54" s="190"/>
      <c r="G54" s="198" t="s">
        <v>139</v>
      </c>
      <c r="H54" s="192">
        <v>135461.3075</v>
      </c>
      <c r="I54" s="25"/>
      <c r="J54" s="26"/>
      <c r="K54" s="14"/>
      <c r="L54" s="14"/>
      <c r="M54" s="14"/>
      <c r="N54" s="14"/>
      <c r="O54" s="14"/>
      <c r="P54" s="14"/>
      <c r="Q54" s="14"/>
    </row>
    <row r="55" spans="2:17" ht="14.25">
      <c r="B55" s="31"/>
      <c r="C55" s="216" t="s">
        <v>5</v>
      </c>
      <c r="D55" s="219" t="s">
        <v>73</v>
      </c>
      <c r="E55" s="130">
        <v>0</v>
      </c>
      <c r="F55" s="187" t="s">
        <v>5</v>
      </c>
      <c r="G55" s="187" t="s">
        <v>126</v>
      </c>
      <c r="H55" s="189">
        <v>69293.1553125</v>
      </c>
      <c r="I55" s="25"/>
      <c r="J55" s="26"/>
      <c r="K55" s="14"/>
      <c r="L55" s="14"/>
      <c r="M55" s="14"/>
      <c r="N55" s="14"/>
      <c r="O55" s="14"/>
      <c r="P55" s="14"/>
      <c r="Q55" s="14"/>
    </row>
    <row r="56" spans="2:17" ht="14.25">
      <c r="B56" s="31"/>
      <c r="C56" s="217"/>
      <c r="D56" s="220"/>
      <c r="E56" s="131">
        <v>1</v>
      </c>
      <c r="F56" s="190"/>
      <c r="G56" s="198" t="s">
        <v>127</v>
      </c>
      <c r="H56" s="191">
        <v>91049.1080625</v>
      </c>
      <c r="I56" s="25"/>
      <c r="J56" s="26"/>
      <c r="K56" s="14"/>
      <c r="L56" s="14"/>
      <c r="M56" s="14"/>
      <c r="N56" s="14"/>
      <c r="O56" s="14"/>
      <c r="P56" s="14"/>
      <c r="Q56" s="14"/>
    </row>
    <row r="57" spans="2:17" ht="14.25">
      <c r="B57" s="31"/>
      <c r="C57" s="217"/>
      <c r="D57" s="220"/>
      <c r="E57" s="131">
        <v>2</v>
      </c>
      <c r="F57" s="190"/>
      <c r="G57" s="198" t="s">
        <v>128</v>
      </c>
      <c r="H57" s="192">
        <v>118219.55906249999</v>
      </c>
      <c r="I57" s="25"/>
      <c r="J57" s="26"/>
      <c r="K57" s="14"/>
      <c r="L57" s="14"/>
      <c r="M57" s="14"/>
      <c r="N57" s="14"/>
      <c r="O57" s="14"/>
      <c r="P57" s="14"/>
      <c r="Q57" s="14"/>
    </row>
    <row r="58" spans="2:17" ht="14.25">
      <c r="B58" s="31"/>
      <c r="C58" s="217"/>
      <c r="D58" s="220"/>
      <c r="E58" s="131">
        <v>3</v>
      </c>
      <c r="F58" s="190"/>
      <c r="G58" s="198" t="s">
        <v>129</v>
      </c>
      <c r="H58" s="192">
        <v>142401.59325</v>
      </c>
      <c r="I58" s="25"/>
      <c r="J58" s="26"/>
      <c r="K58" s="14"/>
      <c r="L58" s="14"/>
      <c r="M58" s="14"/>
      <c r="N58" s="14"/>
      <c r="O58" s="14"/>
      <c r="P58" s="14"/>
      <c r="Q58" s="14"/>
    </row>
    <row r="59" spans="2:17" ht="14.25">
      <c r="B59" s="31"/>
      <c r="C59" s="217"/>
      <c r="D59" s="220"/>
      <c r="E59" s="131">
        <v>4</v>
      </c>
      <c r="F59" s="190"/>
      <c r="G59" s="198" t="s">
        <v>130</v>
      </c>
      <c r="H59" s="192">
        <v>167670.601875</v>
      </c>
      <c r="I59" s="25"/>
      <c r="J59" s="26"/>
      <c r="K59" s="14"/>
      <c r="L59" s="14"/>
      <c r="M59" s="14"/>
      <c r="N59" s="14"/>
      <c r="O59" s="14"/>
      <c r="P59" s="14"/>
      <c r="Q59" s="14"/>
    </row>
    <row r="60" spans="2:17" ht="14.25">
      <c r="B60" s="31"/>
      <c r="C60" s="217"/>
      <c r="D60" s="220"/>
      <c r="E60" s="131">
        <v>5</v>
      </c>
      <c r="F60" s="190"/>
      <c r="G60" s="198" t="s">
        <v>131</v>
      </c>
      <c r="H60" s="192">
        <v>183724.15950000004</v>
      </c>
      <c r="I60" s="25"/>
      <c r="J60" s="26"/>
      <c r="K60" s="14"/>
      <c r="L60" s="14"/>
      <c r="M60" s="14"/>
      <c r="N60" s="14"/>
      <c r="O60" s="14"/>
      <c r="P60" s="14"/>
      <c r="Q60" s="14"/>
    </row>
    <row r="61" spans="2:17" ht="15" thickBot="1">
      <c r="B61" s="31"/>
      <c r="C61" s="217"/>
      <c r="D61" s="221"/>
      <c r="E61" s="132">
        <v>6</v>
      </c>
      <c r="F61" s="190"/>
      <c r="G61" s="198" t="s">
        <v>132</v>
      </c>
      <c r="H61" s="192">
        <v>198525.94125000003</v>
      </c>
      <c r="I61" s="25"/>
      <c r="J61" s="26"/>
      <c r="K61" s="14"/>
      <c r="L61" s="14"/>
      <c r="M61" s="14"/>
      <c r="N61" s="14"/>
      <c r="O61" s="14"/>
      <c r="P61" s="14"/>
      <c r="Q61" s="14"/>
    </row>
    <row r="62" spans="2:17" ht="14.25">
      <c r="B62" s="31"/>
      <c r="C62" s="217"/>
      <c r="D62" s="220" t="s">
        <v>53</v>
      </c>
      <c r="E62" s="133">
        <v>0</v>
      </c>
      <c r="F62" s="190"/>
      <c r="G62" s="198" t="s">
        <v>133</v>
      </c>
      <c r="H62" s="192">
        <v>39596.08875000001</v>
      </c>
      <c r="I62" s="25"/>
      <c r="J62" s="26"/>
      <c r="K62" s="14"/>
      <c r="L62" s="14"/>
      <c r="M62" s="14"/>
      <c r="N62" s="14"/>
      <c r="O62" s="14"/>
      <c r="P62" s="14"/>
      <c r="Q62" s="14"/>
    </row>
    <row r="63" spans="2:17" ht="14.25">
      <c r="B63" s="31"/>
      <c r="C63" s="217"/>
      <c r="D63" s="220"/>
      <c r="E63" s="131">
        <v>1</v>
      </c>
      <c r="F63" s="190"/>
      <c r="G63" s="198" t="s">
        <v>134</v>
      </c>
      <c r="H63" s="192">
        <v>52028.06175</v>
      </c>
      <c r="I63" s="25"/>
      <c r="J63" s="26"/>
      <c r="K63" s="14"/>
      <c r="L63" s="14"/>
      <c r="M63" s="14"/>
      <c r="N63" s="14"/>
      <c r="O63" s="14"/>
      <c r="P63" s="14"/>
      <c r="Q63" s="14"/>
    </row>
    <row r="64" spans="2:17" ht="14.25">
      <c r="B64" s="31"/>
      <c r="C64" s="217"/>
      <c r="D64" s="220"/>
      <c r="E64" s="131">
        <v>2</v>
      </c>
      <c r="F64" s="190"/>
      <c r="G64" s="198" t="s">
        <v>135</v>
      </c>
      <c r="H64" s="192">
        <v>67554.03375</v>
      </c>
      <c r="I64" s="25"/>
      <c r="J64" s="26"/>
      <c r="K64" s="14"/>
      <c r="L64" s="14"/>
      <c r="M64" s="14"/>
      <c r="N64" s="14"/>
      <c r="O64" s="14"/>
      <c r="P64" s="14"/>
      <c r="Q64" s="14"/>
    </row>
    <row r="65" spans="2:17" ht="14.25">
      <c r="B65" s="31"/>
      <c r="C65" s="217"/>
      <c r="D65" s="220"/>
      <c r="E65" s="131">
        <v>3</v>
      </c>
      <c r="F65" s="190"/>
      <c r="G65" s="198" t="s">
        <v>136</v>
      </c>
      <c r="H65" s="192">
        <v>81372.339</v>
      </c>
      <c r="I65" s="25"/>
      <c r="J65" s="26"/>
      <c r="K65" s="14"/>
      <c r="L65" s="14"/>
      <c r="M65" s="14"/>
      <c r="N65" s="14"/>
      <c r="O65" s="14"/>
      <c r="P65" s="14"/>
      <c r="Q65" s="14"/>
    </row>
    <row r="66" spans="2:17" ht="14.25">
      <c r="B66" s="31"/>
      <c r="C66" s="217"/>
      <c r="D66" s="220"/>
      <c r="E66" s="131">
        <v>4</v>
      </c>
      <c r="F66" s="190"/>
      <c r="G66" s="198" t="s">
        <v>137</v>
      </c>
      <c r="H66" s="192">
        <v>95811.77249999999</v>
      </c>
      <c r="I66" s="25"/>
      <c r="J66" s="26"/>
      <c r="K66" s="14"/>
      <c r="L66" s="14"/>
      <c r="M66" s="14"/>
      <c r="N66" s="14"/>
      <c r="O66" s="14"/>
      <c r="P66" s="14"/>
      <c r="Q66" s="14"/>
    </row>
    <row r="67" spans="2:17" ht="14.25">
      <c r="B67" s="31"/>
      <c r="C67" s="217"/>
      <c r="D67" s="220"/>
      <c r="E67" s="131">
        <v>5</v>
      </c>
      <c r="F67" s="190"/>
      <c r="G67" s="198" t="s">
        <v>138</v>
      </c>
      <c r="H67" s="192">
        <v>104985.23400000001</v>
      </c>
      <c r="I67" s="25"/>
      <c r="J67" s="26"/>
      <c r="K67" s="14"/>
      <c r="L67" s="14"/>
      <c r="M67" s="14"/>
      <c r="N67" s="14"/>
      <c r="O67" s="14"/>
      <c r="P67" s="14"/>
      <c r="Q67" s="14"/>
    </row>
    <row r="68" spans="2:17" ht="15" thickBot="1">
      <c r="B68" s="31"/>
      <c r="C68" s="218"/>
      <c r="D68" s="221"/>
      <c r="E68" s="132">
        <v>6</v>
      </c>
      <c r="F68" s="190"/>
      <c r="G68" s="198" t="s">
        <v>139</v>
      </c>
      <c r="H68" s="192">
        <v>113443.39500000002</v>
      </c>
      <c r="I68" s="25"/>
      <c r="J68" s="26"/>
      <c r="K68" s="14"/>
      <c r="L68" s="14"/>
      <c r="M68" s="14"/>
      <c r="N68" s="14"/>
      <c r="O68" s="14"/>
      <c r="P68" s="14"/>
      <c r="Q68" s="14"/>
    </row>
    <row r="69" spans="2:17" ht="14.25">
      <c r="B69" s="31"/>
      <c r="C69" s="216" t="s">
        <v>6</v>
      </c>
      <c r="D69" s="219" t="s">
        <v>72</v>
      </c>
      <c r="E69" s="130">
        <v>0</v>
      </c>
      <c r="F69" s="187" t="s">
        <v>6</v>
      </c>
      <c r="G69" s="187" t="s">
        <v>126</v>
      </c>
      <c r="H69" s="189">
        <v>57651.514375</v>
      </c>
      <c r="I69" s="25"/>
      <c r="J69" s="26"/>
      <c r="K69" s="14"/>
      <c r="L69" s="14"/>
      <c r="M69" s="14"/>
      <c r="N69" s="14"/>
      <c r="O69" s="14"/>
      <c r="P69" s="14"/>
      <c r="Q69" s="14"/>
    </row>
    <row r="70" spans="2:17" ht="14.25">
      <c r="B70" s="31"/>
      <c r="C70" s="217"/>
      <c r="D70" s="220"/>
      <c r="E70" s="131">
        <v>1</v>
      </c>
      <c r="F70" s="190"/>
      <c r="G70" s="198" t="s">
        <v>127</v>
      </c>
      <c r="H70" s="191">
        <v>77344.97855</v>
      </c>
      <c r="I70" s="25"/>
      <c r="J70" s="26"/>
      <c r="K70" s="14"/>
      <c r="L70" s="14"/>
      <c r="M70" s="14"/>
      <c r="N70" s="14"/>
      <c r="O70" s="14"/>
      <c r="P70" s="14"/>
      <c r="Q70" s="14"/>
    </row>
    <row r="71" spans="2:17" ht="14.25">
      <c r="B71" s="31"/>
      <c r="C71" s="217"/>
      <c r="D71" s="220"/>
      <c r="E71" s="131">
        <v>2</v>
      </c>
      <c r="F71" s="190"/>
      <c r="G71" s="198" t="s">
        <v>128</v>
      </c>
      <c r="H71" s="192">
        <v>98397.19260000001</v>
      </c>
      <c r="I71" s="25"/>
      <c r="J71" s="26"/>
      <c r="K71" s="14"/>
      <c r="L71" s="14"/>
      <c r="M71" s="14"/>
      <c r="N71" s="14"/>
      <c r="O71" s="14"/>
      <c r="P71" s="14"/>
      <c r="Q71" s="14"/>
    </row>
    <row r="72" spans="2:17" ht="14.25">
      <c r="B72" s="31"/>
      <c r="C72" s="217"/>
      <c r="D72" s="220"/>
      <c r="E72" s="131">
        <v>3</v>
      </c>
      <c r="F72" s="190"/>
      <c r="G72" s="198" t="s">
        <v>129</v>
      </c>
      <c r="H72" s="192">
        <v>130675.4064</v>
      </c>
      <c r="I72" s="25"/>
      <c r="J72" s="26"/>
      <c r="K72" s="14"/>
      <c r="L72" s="14"/>
      <c r="M72" s="14"/>
      <c r="N72" s="14"/>
      <c r="O72" s="14"/>
      <c r="P72" s="14"/>
      <c r="Q72" s="14"/>
    </row>
    <row r="73" spans="2:17" ht="14.25">
      <c r="B73" s="31"/>
      <c r="C73" s="217"/>
      <c r="D73" s="220"/>
      <c r="E73" s="131">
        <v>4</v>
      </c>
      <c r="F73" s="190"/>
      <c r="G73" s="198" t="s">
        <v>130</v>
      </c>
      <c r="H73" s="192">
        <v>161716.6005</v>
      </c>
      <c r="I73" s="25"/>
      <c r="J73" s="26"/>
      <c r="K73" s="14"/>
      <c r="L73" s="14"/>
      <c r="M73" s="14"/>
      <c r="N73" s="14"/>
      <c r="O73" s="14"/>
      <c r="P73" s="14"/>
      <c r="Q73" s="14"/>
    </row>
    <row r="74" spans="2:17" ht="14.25">
      <c r="B74" s="31"/>
      <c r="C74" s="217"/>
      <c r="D74" s="220"/>
      <c r="E74" s="131">
        <v>5</v>
      </c>
      <c r="F74" s="190"/>
      <c r="G74" s="198" t="s">
        <v>131</v>
      </c>
      <c r="H74" s="192">
        <v>182356.47465</v>
      </c>
      <c r="I74" s="25"/>
      <c r="J74" s="26"/>
      <c r="K74" s="14"/>
      <c r="L74" s="14"/>
      <c r="M74" s="14"/>
      <c r="N74" s="14"/>
      <c r="O74" s="14"/>
      <c r="P74" s="14"/>
      <c r="Q74" s="14"/>
    </row>
    <row r="75" spans="2:17" ht="15" thickBot="1">
      <c r="B75" s="31"/>
      <c r="C75" s="217"/>
      <c r="D75" s="221"/>
      <c r="E75" s="132">
        <v>6</v>
      </c>
      <c r="F75" s="190"/>
      <c r="G75" s="198" t="s">
        <v>132</v>
      </c>
      <c r="H75" s="192">
        <v>201777.93090000004</v>
      </c>
      <c r="I75" s="25"/>
      <c r="J75" s="26"/>
      <c r="K75" s="14"/>
      <c r="L75" s="14"/>
      <c r="M75" s="14"/>
      <c r="N75" s="14"/>
      <c r="O75" s="14"/>
      <c r="P75" s="14"/>
      <c r="Q75" s="14"/>
    </row>
    <row r="76" spans="2:17" ht="14.25">
      <c r="B76" s="31"/>
      <c r="C76" s="217"/>
      <c r="D76" s="220" t="s">
        <v>53</v>
      </c>
      <c r="E76" s="133">
        <v>0</v>
      </c>
      <c r="F76" s="190"/>
      <c r="G76" s="198" t="s">
        <v>133</v>
      </c>
      <c r="H76" s="192">
        <v>32943.7225</v>
      </c>
      <c r="I76" s="25"/>
      <c r="J76" s="26"/>
      <c r="K76" s="14"/>
      <c r="L76" s="14"/>
      <c r="M76" s="14"/>
      <c r="N76" s="14"/>
      <c r="O76" s="14"/>
      <c r="P76" s="14"/>
      <c r="Q76" s="14"/>
    </row>
    <row r="77" spans="2:17" ht="14.25">
      <c r="B77" s="31"/>
      <c r="C77" s="217"/>
      <c r="D77" s="220"/>
      <c r="E77" s="131">
        <v>1</v>
      </c>
      <c r="F77" s="190"/>
      <c r="G77" s="198" t="s">
        <v>134</v>
      </c>
      <c r="H77" s="192">
        <v>44197.130600000004</v>
      </c>
      <c r="I77" s="25"/>
      <c r="J77" s="26"/>
      <c r="K77" s="14"/>
      <c r="L77" s="14"/>
      <c r="M77" s="14"/>
      <c r="N77" s="14"/>
      <c r="O77" s="14"/>
      <c r="P77" s="14"/>
      <c r="Q77" s="14"/>
    </row>
    <row r="78" spans="2:17" ht="14.25">
      <c r="B78" s="31"/>
      <c r="C78" s="217"/>
      <c r="D78" s="220"/>
      <c r="E78" s="131">
        <v>2</v>
      </c>
      <c r="F78" s="190"/>
      <c r="G78" s="198" t="s">
        <v>135</v>
      </c>
      <c r="H78" s="192">
        <v>56226.9672</v>
      </c>
      <c r="I78" s="25"/>
      <c r="J78" s="26"/>
      <c r="K78" s="14"/>
      <c r="L78" s="14"/>
      <c r="M78" s="14"/>
      <c r="N78" s="14"/>
      <c r="O78" s="14"/>
      <c r="P78" s="14"/>
      <c r="Q78" s="14"/>
    </row>
    <row r="79" spans="2:17" ht="14.25">
      <c r="B79" s="31"/>
      <c r="C79" s="217"/>
      <c r="D79" s="220"/>
      <c r="E79" s="131">
        <v>3</v>
      </c>
      <c r="F79" s="190"/>
      <c r="G79" s="198" t="s">
        <v>136</v>
      </c>
      <c r="H79" s="192">
        <v>74671.66080000001</v>
      </c>
      <c r="I79" s="25"/>
      <c r="J79" s="26"/>
      <c r="K79" s="14"/>
      <c r="L79" s="14"/>
      <c r="M79" s="14"/>
      <c r="N79" s="14"/>
      <c r="O79" s="14"/>
      <c r="P79" s="14"/>
      <c r="Q79" s="14"/>
    </row>
    <row r="80" spans="2:17" ht="14.25">
      <c r="B80" s="31"/>
      <c r="C80" s="217"/>
      <c r="D80" s="220"/>
      <c r="E80" s="131">
        <v>4</v>
      </c>
      <c r="F80" s="190"/>
      <c r="G80" s="198" t="s">
        <v>137</v>
      </c>
      <c r="H80" s="192">
        <v>92409.486</v>
      </c>
      <c r="I80" s="25"/>
      <c r="J80" s="26"/>
      <c r="K80" s="14"/>
      <c r="L80" s="14"/>
      <c r="M80" s="14"/>
      <c r="N80" s="14"/>
      <c r="O80" s="14"/>
      <c r="P80" s="14"/>
      <c r="Q80" s="14"/>
    </row>
    <row r="81" spans="2:17" ht="14.25">
      <c r="B81" s="31"/>
      <c r="C81" s="217"/>
      <c r="D81" s="220"/>
      <c r="E81" s="131">
        <v>5</v>
      </c>
      <c r="F81" s="190"/>
      <c r="G81" s="198" t="s">
        <v>138</v>
      </c>
      <c r="H81" s="192">
        <v>104203.6998</v>
      </c>
      <c r="I81" s="25"/>
      <c r="J81" s="26"/>
      <c r="K81" s="14"/>
      <c r="L81" s="14"/>
      <c r="M81" s="14"/>
      <c r="N81" s="14"/>
      <c r="O81" s="14"/>
      <c r="P81" s="14"/>
      <c r="Q81" s="14"/>
    </row>
    <row r="82" spans="2:17" ht="15" thickBot="1">
      <c r="B82" s="31"/>
      <c r="C82" s="218"/>
      <c r="D82" s="221"/>
      <c r="E82" s="132">
        <v>6</v>
      </c>
      <c r="F82" s="193"/>
      <c r="G82" s="199" t="s">
        <v>139</v>
      </c>
      <c r="H82" s="194">
        <v>115301.67480000001</v>
      </c>
      <c r="I82" s="25"/>
      <c r="J82" s="26"/>
      <c r="K82" s="14"/>
      <c r="L82" s="14"/>
      <c r="M82" s="14"/>
      <c r="N82" s="14"/>
      <c r="O82" s="14"/>
      <c r="P82" s="14"/>
      <c r="Q82" s="14"/>
    </row>
    <row r="83" spans="2:17" ht="12.75" customHeight="1" thickBot="1">
      <c r="B83" s="33"/>
      <c r="C83" s="27"/>
      <c r="D83" s="27"/>
      <c r="E83" s="27"/>
      <c r="F83" s="27"/>
      <c r="G83" s="27"/>
      <c r="H83" s="27"/>
      <c r="I83" s="27"/>
      <c r="J83" s="28"/>
      <c r="K83" s="14"/>
      <c r="L83" s="14"/>
      <c r="M83" s="14"/>
      <c r="N83" s="14"/>
      <c r="O83" s="14"/>
      <c r="P83" s="14"/>
      <c r="Q83" s="14"/>
    </row>
  </sheetData>
  <mergeCells count="21">
    <mergeCell ref="D11:I11"/>
    <mergeCell ref="D55:D61"/>
    <mergeCell ref="D8:H8"/>
    <mergeCell ref="D9:I9"/>
    <mergeCell ref="D12:I12"/>
    <mergeCell ref="D17:I19"/>
    <mergeCell ref="D62:D68"/>
    <mergeCell ref="D69:D75"/>
    <mergeCell ref="D76:D82"/>
    <mergeCell ref="C55:C68"/>
    <mergeCell ref="C69:C82"/>
    <mergeCell ref="C41:C54"/>
    <mergeCell ref="D41:D47"/>
    <mergeCell ref="D48:D54"/>
    <mergeCell ref="B2:J2"/>
    <mergeCell ref="B3:J3"/>
    <mergeCell ref="D27:D33"/>
    <mergeCell ref="D34:D40"/>
    <mergeCell ref="C27:C40"/>
    <mergeCell ref="D20:I21"/>
    <mergeCell ref="D14:I16"/>
  </mergeCells>
  <printOptions horizontalCentered="1"/>
  <pageMargins left="0.5" right="0.5" top="0.5" bottom="0.5"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B2:M94"/>
  <sheetViews>
    <sheetView showGridLines="0" zoomScale="75" zoomScaleNormal="75" workbookViewId="0" topLeftCell="A1">
      <selection activeCell="A1" sqref="A1"/>
    </sheetView>
  </sheetViews>
  <sheetFormatPr defaultColWidth="9.00390625" defaultRowHeight="14.25"/>
  <cols>
    <col min="1" max="1" width="2.625" style="0" customWidth="1"/>
    <col min="2" max="2" width="9.25390625" style="15" customWidth="1"/>
    <col min="3" max="3" width="15.25390625" style="0" customWidth="1"/>
    <col min="4" max="4" width="6.75390625" style="0" customWidth="1"/>
    <col min="5" max="5" width="7.375" style="0" customWidth="1"/>
    <col min="6" max="6" width="15.875" style="0" customWidth="1"/>
    <col min="7" max="7" width="20.625" style="0" customWidth="1"/>
    <col min="8" max="8" width="20.50390625" style="0" customWidth="1"/>
    <col min="9" max="9" width="15.875" style="0" customWidth="1"/>
    <col min="10" max="10" width="21.375" style="0" customWidth="1"/>
    <col min="11" max="11" width="2.625" style="0" customWidth="1"/>
    <col min="12" max="12" width="11.625" style="0" customWidth="1"/>
    <col min="13" max="13" width="12.25390625" style="0" customWidth="1"/>
  </cols>
  <sheetData>
    <row r="2" spans="2:11" ht="18.75">
      <c r="B2" s="222" t="s">
        <v>45</v>
      </c>
      <c r="C2" s="222"/>
      <c r="D2" s="222"/>
      <c r="E2" s="222"/>
      <c r="F2" s="222"/>
      <c r="G2" s="222"/>
      <c r="H2" s="222"/>
      <c r="I2" s="222"/>
      <c r="J2" s="222"/>
      <c r="K2" s="222"/>
    </row>
    <row r="3" spans="2:11" ht="19.5" thickBot="1">
      <c r="B3" s="222" t="s">
        <v>58</v>
      </c>
      <c r="C3" s="222"/>
      <c r="D3" s="222"/>
      <c r="E3" s="222"/>
      <c r="F3" s="222"/>
      <c r="G3" s="222"/>
      <c r="H3" s="222"/>
      <c r="I3" s="222"/>
      <c r="J3" s="222"/>
      <c r="K3" s="222"/>
    </row>
    <row r="4" spans="2:11" ht="9" customHeight="1">
      <c r="B4" s="120"/>
      <c r="C4" s="117"/>
      <c r="D4" s="117"/>
      <c r="E4" s="117"/>
      <c r="F4" s="117"/>
      <c r="G4" s="117"/>
      <c r="H4" s="117"/>
      <c r="I4" s="117"/>
      <c r="J4" s="238" t="s">
        <v>38</v>
      </c>
      <c r="K4" s="118"/>
    </row>
    <row r="5" spans="2:11" ht="12" customHeight="1" thickBot="1">
      <c r="B5" s="121"/>
      <c r="C5" s="23"/>
      <c r="D5" s="23"/>
      <c r="E5" s="23"/>
      <c r="F5" s="23"/>
      <c r="G5" s="23"/>
      <c r="H5" s="23"/>
      <c r="I5" s="23"/>
      <c r="J5" s="239"/>
      <c r="K5" s="24"/>
    </row>
    <row r="6" spans="2:11" ht="15" customHeight="1" thickBot="1">
      <c r="B6" s="184" t="s">
        <v>25</v>
      </c>
      <c r="C6" s="166" t="s">
        <v>71</v>
      </c>
      <c r="D6" s="167"/>
      <c r="E6" s="168"/>
      <c r="F6" s="168"/>
      <c r="G6" s="245"/>
      <c r="H6" s="246"/>
      <c r="I6" s="246"/>
      <c r="J6" s="247"/>
      <c r="K6" s="24"/>
    </row>
    <row r="7" spans="2:11" ht="8.25" customHeight="1" thickBot="1">
      <c r="B7" s="121"/>
      <c r="C7" s="34"/>
      <c r="D7" s="23"/>
      <c r="E7" s="23"/>
      <c r="F7" s="23"/>
      <c r="G7" s="23"/>
      <c r="H7" s="23"/>
      <c r="I7" s="23"/>
      <c r="J7" s="23"/>
      <c r="K7" s="24"/>
    </row>
    <row r="8" spans="2:11" ht="15" customHeight="1" thickBot="1">
      <c r="B8" s="185" t="s">
        <v>26</v>
      </c>
      <c r="C8" s="166" t="s">
        <v>74</v>
      </c>
      <c r="D8" s="167"/>
      <c r="E8" s="168"/>
      <c r="F8" s="168"/>
      <c r="G8" s="245"/>
      <c r="H8" s="246"/>
      <c r="I8" s="246"/>
      <c r="J8" s="247"/>
      <c r="K8" s="24"/>
    </row>
    <row r="9" spans="2:11" ht="7.5" customHeight="1">
      <c r="B9" s="121"/>
      <c r="C9" s="35"/>
      <c r="D9" s="23"/>
      <c r="E9" s="23"/>
      <c r="F9" s="23"/>
      <c r="G9" s="23"/>
      <c r="H9" s="23"/>
      <c r="I9" s="23"/>
      <c r="J9" s="23"/>
      <c r="K9" s="24"/>
    </row>
    <row r="10" spans="2:11" ht="14.25">
      <c r="B10" s="121"/>
      <c r="C10" s="250" t="s">
        <v>75</v>
      </c>
      <c r="D10" s="251"/>
      <c r="E10" s="252"/>
      <c r="F10" s="253"/>
      <c r="G10" s="215" t="str">
        <f>'Select City &amp; State'!G23</f>
        <v>ABILENE</v>
      </c>
      <c r="H10" s="249" t="s">
        <v>141</v>
      </c>
      <c r="I10" s="249"/>
      <c r="J10" s="249"/>
      <c r="K10" s="24"/>
    </row>
    <row r="11" spans="2:11" ht="14.25">
      <c r="B11" s="121"/>
      <c r="C11" s="254" t="s">
        <v>76</v>
      </c>
      <c r="D11" s="252"/>
      <c r="E11" s="252"/>
      <c r="F11" s="253"/>
      <c r="G11" s="215" t="str">
        <f>'Select City &amp; State'!G24</f>
        <v>TEXAS</v>
      </c>
      <c r="H11" s="249"/>
      <c r="I11" s="249"/>
      <c r="J11" s="249"/>
      <c r="K11" s="24"/>
    </row>
    <row r="12" spans="2:11" ht="9" customHeight="1">
      <c r="B12" s="121"/>
      <c r="C12" s="36"/>
      <c r="D12" s="36"/>
      <c r="E12" s="23"/>
      <c r="F12" s="23"/>
      <c r="G12" s="23"/>
      <c r="H12" s="23"/>
      <c r="I12" s="23"/>
      <c r="J12" s="23"/>
      <c r="K12" s="24"/>
    </row>
    <row r="13" spans="2:11" ht="16.5" customHeight="1">
      <c r="B13" s="184" t="s">
        <v>27</v>
      </c>
      <c r="C13" s="213" t="s">
        <v>100</v>
      </c>
      <c r="D13" s="214"/>
      <c r="E13" s="214"/>
      <c r="F13" s="214"/>
      <c r="G13" s="214"/>
      <c r="H13" s="214"/>
      <c r="I13" s="214"/>
      <c r="J13" s="214"/>
      <c r="K13" s="24"/>
    </row>
    <row r="14" spans="2:11" ht="14.25">
      <c r="B14" s="121"/>
      <c r="C14" s="214"/>
      <c r="D14" s="214"/>
      <c r="E14" s="214"/>
      <c r="F14" s="214"/>
      <c r="G14" s="214"/>
      <c r="H14" s="214"/>
      <c r="I14" s="214"/>
      <c r="J14" s="214"/>
      <c r="K14" s="24"/>
    </row>
    <row r="15" spans="2:11" ht="14.25">
      <c r="B15" s="121"/>
      <c r="C15" s="205" t="s">
        <v>101</v>
      </c>
      <c r="D15" s="206"/>
      <c r="E15" s="206"/>
      <c r="F15" s="206"/>
      <c r="G15" s="206"/>
      <c r="H15" s="206"/>
      <c r="I15" s="206"/>
      <c r="J15" s="206"/>
      <c r="K15" s="40"/>
    </row>
    <row r="16" spans="2:11" ht="14.25">
      <c r="B16" s="121"/>
      <c r="C16" s="205" t="s">
        <v>140</v>
      </c>
      <c r="D16" s="206"/>
      <c r="E16" s="206"/>
      <c r="F16" s="206"/>
      <c r="G16" s="206"/>
      <c r="H16" s="206"/>
      <c r="I16" s="206"/>
      <c r="J16" s="206"/>
      <c r="K16" s="40"/>
    </row>
    <row r="17" spans="2:11" ht="9" customHeight="1">
      <c r="B17" s="121"/>
      <c r="C17" s="37"/>
      <c r="D17" s="38"/>
      <c r="E17" s="39"/>
      <c r="F17" s="39"/>
      <c r="G17" s="39"/>
      <c r="H17" s="39"/>
      <c r="I17" s="39"/>
      <c r="J17" s="39"/>
      <c r="K17" s="40"/>
    </row>
    <row r="18" spans="2:11" ht="14.25">
      <c r="B18" s="121"/>
      <c r="C18" s="138" t="s">
        <v>49</v>
      </c>
      <c r="D18" s="38"/>
      <c r="E18" s="39"/>
      <c r="F18" s="39"/>
      <c r="G18" s="39"/>
      <c r="H18" s="39"/>
      <c r="I18" s="39"/>
      <c r="J18" s="39"/>
      <c r="K18" s="40"/>
    </row>
    <row r="19" spans="2:11" ht="14.25">
      <c r="B19" s="121"/>
      <c r="C19" s="244" t="s">
        <v>118</v>
      </c>
      <c r="D19" s="243"/>
      <c r="E19" s="243"/>
      <c r="F19" s="243"/>
      <c r="G19" s="243"/>
      <c r="H19" s="243"/>
      <c r="I19" s="243"/>
      <c r="J19" s="243"/>
      <c r="K19" s="40"/>
    </row>
    <row r="20" spans="2:11" ht="14.25">
      <c r="B20" s="121"/>
      <c r="C20" s="243"/>
      <c r="D20" s="243"/>
      <c r="E20" s="243"/>
      <c r="F20" s="243"/>
      <c r="G20" s="243"/>
      <c r="H20" s="243"/>
      <c r="I20" s="243"/>
      <c r="J20" s="243"/>
      <c r="K20" s="40"/>
    </row>
    <row r="21" spans="2:11" ht="14.25">
      <c r="B21" s="121"/>
      <c r="C21" s="243"/>
      <c r="D21" s="243"/>
      <c r="E21" s="243"/>
      <c r="F21" s="243"/>
      <c r="G21" s="243"/>
      <c r="H21" s="243"/>
      <c r="I21" s="243"/>
      <c r="J21" s="243"/>
      <c r="K21" s="40"/>
    </row>
    <row r="22" spans="2:11" ht="14.25">
      <c r="B22" s="121"/>
      <c r="C22" s="242" t="s">
        <v>119</v>
      </c>
      <c r="D22" s="243"/>
      <c r="E22" s="243"/>
      <c r="F22" s="243"/>
      <c r="G22" s="243"/>
      <c r="H22" s="243"/>
      <c r="I22" s="243"/>
      <c r="J22" s="243"/>
      <c r="K22" s="40"/>
    </row>
    <row r="23" spans="2:11" ht="14.25">
      <c r="B23" s="121"/>
      <c r="C23" s="243"/>
      <c r="D23" s="243"/>
      <c r="E23" s="243"/>
      <c r="F23" s="243"/>
      <c r="G23" s="243"/>
      <c r="H23" s="243"/>
      <c r="I23" s="243"/>
      <c r="J23" s="243"/>
      <c r="K23" s="40"/>
    </row>
    <row r="24" spans="2:11" ht="9" customHeight="1">
      <c r="B24" s="121"/>
      <c r="C24" s="37"/>
      <c r="D24" s="38"/>
      <c r="E24" s="39"/>
      <c r="F24" s="39"/>
      <c r="G24" s="39"/>
      <c r="H24" s="39"/>
      <c r="I24" s="39"/>
      <c r="J24" s="39"/>
      <c r="K24" s="40"/>
    </row>
    <row r="25" spans="2:11" ht="14.25" customHeight="1">
      <c r="B25" s="121"/>
      <c r="C25" s="138" t="s">
        <v>50</v>
      </c>
      <c r="D25" s="38"/>
      <c r="E25" s="39"/>
      <c r="F25" s="39"/>
      <c r="G25" s="39"/>
      <c r="H25" s="39"/>
      <c r="I25" s="39"/>
      <c r="J25" s="39"/>
      <c r="K25" s="40"/>
    </row>
    <row r="26" spans="2:11" ht="14.25">
      <c r="B26" s="121"/>
      <c r="C26" s="240" t="s">
        <v>120</v>
      </c>
      <c r="D26" s="241"/>
      <c r="E26" s="241"/>
      <c r="F26" s="241"/>
      <c r="G26" s="241"/>
      <c r="H26" s="241"/>
      <c r="I26" s="241"/>
      <c r="J26" s="241"/>
      <c r="K26" s="40"/>
    </row>
    <row r="27" spans="2:11" ht="14.25">
      <c r="B27" s="121"/>
      <c r="C27" s="244" t="s">
        <v>121</v>
      </c>
      <c r="D27" s="243"/>
      <c r="E27" s="243"/>
      <c r="F27" s="243"/>
      <c r="G27" s="243"/>
      <c r="H27" s="243"/>
      <c r="I27" s="243"/>
      <c r="J27" s="243"/>
      <c r="K27" s="40"/>
    </row>
    <row r="28" spans="2:11" ht="14.25" customHeight="1">
      <c r="B28" s="121"/>
      <c r="C28" s="242" t="s">
        <v>122</v>
      </c>
      <c r="D28" s="255"/>
      <c r="E28" s="255"/>
      <c r="F28" s="255"/>
      <c r="G28" s="255"/>
      <c r="H28" s="255"/>
      <c r="I28" s="255"/>
      <c r="J28" s="255"/>
      <c r="K28" s="40"/>
    </row>
    <row r="29" spans="2:11" ht="14.25">
      <c r="B29" s="121"/>
      <c r="C29" s="244" t="s">
        <v>124</v>
      </c>
      <c r="D29" s="248"/>
      <c r="E29" s="248"/>
      <c r="F29" s="248"/>
      <c r="G29" s="248"/>
      <c r="H29" s="248"/>
      <c r="I29" s="248"/>
      <c r="J29" s="248"/>
      <c r="K29" s="40"/>
    </row>
    <row r="30" spans="2:11" ht="14.25">
      <c r="B30" s="121"/>
      <c r="C30" s="248"/>
      <c r="D30" s="248"/>
      <c r="E30" s="248"/>
      <c r="F30" s="248"/>
      <c r="G30" s="248"/>
      <c r="H30" s="248"/>
      <c r="I30" s="248"/>
      <c r="J30" s="248"/>
      <c r="K30" s="40"/>
    </row>
    <row r="31" spans="2:11" ht="14.25">
      <c r="B31" s="137"/>
      <c r="C31" s="240" t="s">
        <v>123</v>
      </c>
      <c r="D31" s="241"/>
      <c r="E31" s="241"/>
      <c r="F31" s="241"/>
      <c r="G31" s="241"/>
      <c r="H31" s="241"/>
      <c r="I31" s="241"/>
      <c r="J31" s="241"/>
      <c r="K31" s="136"/>
    </row>
    <row r="32" spans="2:11" ht="14.25">
      <c r="B32" s="121"/>
      <c r="C32" s="41" t="s">
        <v>7</v>
      </c>
      <c r="D32" s="36"/>
      <c r="E32" s="23"/>
      <c r="F32" s="23"/>
      <c r="G32" s="23"/>
      <c r="H32" s="23"/>
      <c r="I32" s="23"/>
      <c r="J32" s="23"/>
      <c r="K32" s="24"/>
    </row>
    <row r="33" spans="2:13" ht="17.25" customHeight="1" thickBot="1">
      <c r="B33" s="175" t="s">
        <v>97</v>
      </c>
      <c r="C33" s="230" t="s">
        <v>68</v>
      </c>
      <c r="D33" s="154" t="s">
        <v>30</v>
      </c>
      <c r="E33" s="155"/>
      <c r="F33" s="156"/>
      <c r="G33" s="157"/>
      <c r="H33" s="158"/>
      <c r="I33" s="156"/>
      <c r="J33" s="156"/>
      <c r="K33" s="24"/>
      <c r="L33" s="1"/>
      <c r="M33" s="1"/>
    </row>
    <row r="34" spans="2:11" s="8" customFormat="1" ht="26.25" thickBot="1">
      <c r="B34" s="122"/>
      <c r="C34" s="231"/>
      <c r="D34" s="159" t="s">
        <v>82</v>
      </c>
      <c r="E34" s="148" t="s">
        <v>52</v>
      </c>
      <c r="F34" s="66" t="s">
        <v>53</v>
      </c>
      <c r="G34" s="42" t="s">
        <v>16</v>
      </c>
      <c r="H34" s="42" t="s">
        <v>78</v>
      </c>
      <c r="I34" s="66" t="s">
        <v>8</v>
      </c>
      <c r="J34" s="68" t="s">
        <v>15</v>
      </c>
      <c r="K34" s="32"/>
    </row>
    <row r="35" spans="2:11" ht="14.25">
      <c r="B35" s="121"/>
      <c r="C35" s="232" t="str">
        <f>'Select City &amp; State'!C27</f>
        <v>Detached / Semi-Detached</v>
      </c>
      <c r="D35" s="146" t="s">
        <v>9</v>
      </c>
      <c r="E35" s="149"/>
      <c r="F35" s="85"/>
      <c r="G35" s="64"/>
      <c r="H35" s="64"/>
      <c r="I35" s="134">
        <f>'Select City &amp; State'!H28</f>
        <v>101972.87100000001</v>
      </c>
      <c r="J35" s="135">
        <f>E35*I35</f>
        <v>0</v>
      </c>
      <c r="K35" s="24"/>
    </row>
    <row r="36" spans="2:11" ht="14.25">
      <c r="B36" s="121"/>
      <c r="C36" s="233"/>
      <c r="D36" s="147" t="s">
        <v>10</v>
      </c>
      <c r="E36" s="112"/>
      <c r="F36" s="85"/>
      <c r="G36" s="64"/>
      <c r="H36" s="64"/>
      <c r="I36" s="67">
        <f>'Select City &amp; State'!H29</f>
        <v>133239.42450000002</v>
      </c>
      <c r="J36" s="43">
        <f>E36*I36</f>
        <v>0</v>
      </c>
      <c r="K36" s="24"/>
    </row>
    <row r="37" spans="2:11" ht="14.25">
      <c r="B37" s="121"/>
      <c r="C37" s="233"/>
      <c r="D37" s="147" t="s">
        <v>11</v>
      </c>
      <c r="E37" s="112"/>
      <c r="F37" s="85"/>
      <c r="G37" s="64"/>
      <c r="H37" s="64"/>
      <c r="I37" s="67">
        <f>'Select City &amp; State'!H30</f>
        <v>160902.37799999997</v>
      </c>
      <c r="J37" s="43">
        <f>E37*I37</f>
        <v>0</v>
      </c>
      <c r="K37" s="24"/>
    </row>
    <row r="38" spans="2:11" ht="14.25">
      <c r="B38" s="121"/>
      <c r="C38" s="233"/>
      <c r="D38" s="147" t="s">
        <v>12</v>
      </c>
      <c r="E38" s="112"/>
      <c r="F38" s="85"/>
      <c r="G38" s="64"/>
      <c r="H38" s="64"/>
      <c r="I38" s="67">
        <f>'Select City &amp; State'!H31</f>
        <v>190169.7525</v>
      </c>
      <c r="J38" s="43">
        <f>E38*I38</f>
        <v>0</v>
      </c>
      <c r="K38" s="24"/>
    </row>
    <row r="39" spans="2:11" ht="15" thickBot="1">
      <c r="B39" s="121"/>
      <c r="C39" s="234"/>
      <c r="D39" s="147" t="s">
        <v>13</v>
      </c>
      <c r="E39" s="113"/>
      <c r="F39" s="85"/>
      <c r="G39" s="64"/>
      <c r="H39" s="64"/>
      <c r="I39" s="67">
        <f>'Select City &amp; State'!H32</f>
        <v>208399.46400000004</v>
      </c>
      <c r="J39" s="43">
        <f>E39*I39</f>
        <v>0</v>
      </c>
      <c r="K39" s="24"/>
    </row>
    <row r="40" spans="2:11" ht="6.75" customHeight="1" thickBot="1">
      <c r="B40" s="121"/>
      <c r="C40" s="60"/>
      <c r="D40" s="61"/>
      <c r="E40" s="23"/>
      <c r="F40" s="36"/>
      <c r="G40" s="36"/>
      <c r="H40" s="70"/>
      <c r="I40" s="36"/>
      <c r="J40" s="45"/>
      <c r="K40" s="24"/>
    </row>
    <row r="41" spans="2:11" ht="14.25">
      <c r="B41" s="121"/>
      <c r="C41" s="235" t="str">
        <f>'Select City &amp; State'!C41</f>
        <v>Elevator</v>
      </c>
      <c r="D41" s="82" t="s">
        <v>9</v>
      </c>
      <c r="E41" s="149"/>
      <c r="F41" s="85"/>
      <c r="G41" s="64"/>
      <c r="H41" s="64"/>
      <c r="I41" s="67">
        <f>'Select City &amp; State'!H42</f>
        <v>79850.87599999999</v>
      </c>
      <c r="J41" s="43">
        <f>E41*I41</f>
        <v>0</v>
      </c>
      <c r="K41" s="24"/>
    </row>
    <row r="42" spans="2:11" ht="14.25">
      <c r="B42" s="121"/>
      <c r="C42" s="236"/>
      <c r="D42" s="82" t="s">
        <v>10</v>
      </c>
      <c r="E42" s="112"/>
      <c r="F42" s="85"/>
      <c r="G42" s="64"/>
      <c r="H42" s="64"/>
      <c r="I42" s="67">
        <f>'Select City &amp; State'!H43</f>
        <v>102665.41199999998</v>
      </c>
      <c r="J42" s="43">
        <f>E42*I42</f>
        <v>0</v>
      </c>
      <c r="K42" s="24"/>
    </row>
    <row r="43" spans="2:11" ht="14.25">
      <c r="B43" s="121"/>
      <c r="C43" s="236"/>
      <c r="D43" s="82" t="s">
        <v>11</v>
      </c>
      <c r="E43" s="112"/>
      <c r="F43" s="85"/>
      <c r="G43" s="64"/>
      <c r="H43" s="64"/>
      <c r="I43" s="67">
        <f>'Select City &amp; State'!H44</f>
        <v>136887.216</v>
      </c>
      <c r="J43" s="43">
        <f>E43*I43</f>
        <v>0</v>
      </c>
      <c r="K43" s="24"/>
    </row>
    <row r="44" spans="2:11" ht="14.25">
      <c r="B44" s="121"/>
      <c r="C44" s="236"/>
      <c r="D44" s="82" t="s">
        <v>12</v>
      </c>
      <c r="E44" s="112"/>
      <c r="F44" s="85"/>
      <c r="G44" s="64"/>
      <c r="H44" s="64"/>
      <c r="I44" s="67">
        <f>'Select City &amp; State'!H45</f>
        <v>171109.02</v>
      </c>
      <c r="J44" s="43">
        <f>E44*I44</f>
        <v>0</v>
      </c>
      <c r="K44" s="24"/>
    </row>
    <row r="45" spans="2:11" ht="15" thickBot="1">
      <c r="B45" s="121"/>
      <c r="C45" s="237"/>
      <c r="D45" s="82" t="s">
        <v>13</v>
      </c>
      <c r="E45" s="113"/>
      <c r="F45" s="85"/>
      <c r="G45" s="64"/>
      <c r="H45" s="64"/>
      <c r="I45" s="67">
        <f>'Select City &amp; State'!H46</f>
        <v>193923.55599999998</v>
      </c>
      <c r="J45" s="43">
        <f>E45*I45</f>
        <v>0</v>
      </c>
      <c r="K45" s="24"/>
    </row>
    <row r="46" spans="2:11" ht="6.75" customHeight="1" thickBot="1">
      <c r="B46" s="137"/>
      <c r="C46" s="2"/>
      <c r="D46" s="202"/>
      <c r="E46" s="186"/>
      <c r="F46" s="186"/>
      <c r="G46" s="186"/>
      <c r="H46" s="186"/>
      <c r="I46" s="186"/>
      <c r="J46" s="203"/>
      <c r="K46" s="136"/>
    </row>
    <row r="47" spans="2:11" ht="14.25">
      <c r="B47" s="121"/>
      <c r="C47" s="235" t="str">
        <f>'Select City &amp; State'!C55</f>
        <v>Row House</v>
      </c>
      <c r="D47" s="82" t="s">
        <v>9</v>
      </c>
      <c r="E47" s="149"/>
      <c r="F47" s="85"/>
      <c r="G47" s="64"/>
      <c r="H47" s="64"/>
      <c r="I47" s="67">
        <f>'Select City &amp; State'!H56</f>
        <v>91049.1080625</v>
      </c>
      <c r="J47" s="43">
        <f>E47*I47</f>
        <v>0</v>
      </c>
      <c r="K47" s="24"/>
    </row>
    <row r="48" spans="2:11" ht="14.25">
      <c r="B48" s="121"/>
      <c r="C48" s="236"/>
      <c r="D48" s="82" t="s">
        <v>10</v>
      </c>
      <c r="E48" s="112"/>
      <c r="F48" s="85"/>
      <c r="G48" s="64"/>
      <c r="H48" s="64"/>
      <c r="I48" s="67">
        <f>'Select City &amp; State'!H57</f>
        <v>118219.55906249999</v>
      </c>
      <c r="J48" s="43">
        <f>E48*I48</f>
        <v>0</v>
      </c>
      <c r="K48" s="24"/>
    </row>
    <row r="49" spans="2:11" ht="14.25">
      <c r="B49" s="121"/>
      <c r="C49" s="236"/>
      <c r="D49" s="82" t="s">
        <v>11</v>
      </c>
      <c r="E49" s="112"/>
      <c r="F49" s="85"/>
      <c r="G49" s="64"/>
      <c r="H49" s="64"/>
      <c r="I49" s="67">
        <f>'Select City &amp; State'!H58</f>
        <v>142401.59325</v>
      </c>
      <c r="J49" s="43">
        <f>E49*I49</f>
        <v>0</v>
      </c>
      <c r="K49" s="24"/>
    </row>
    <row r="50" spans="2:11" ht="14.25">
      <c r="B50" s="121"/>
      <c r="C50" s="236"/>
      <c r="D50" s="82" t="s">
        <v>12</v>
      </c>
      <c r="E50" s="112"/>
      <c r="F50" s="85"/>
      <c r="G50" s="64"/>
      <c r="H50" s="64"/>
      <c r="I50" s="67">
        <f>'Select City &amp; State'!H59</f>
        <v>167670.601875</v>
      </c>
      <c r="J50" s="43">
        <f>E50*I50</f>
        <v>0</v>
      </c>
      <c r="K50" s="24"/>
    </row>
    <row r="51" spans="2:11" ht="15" thickBot="1">
      <c r="B51" s="121"/>
      <c r="C51" s="237"/>
      <c r="D51" s="82" t="s">
        <v>13</v>
      </c>
      <c r="E51" s="113"/>
      <c r="F51" s="85"/>
      <c r="G51" s="64"/>
      <c r="H51" s="64"/>
      <c r="I51" s="67">
        <f>'Select City &amp; State'!H60</f>
        <v>183724.15950000004</v>
      </c>
      <c r="J51" s="43">
        <f>E51*I51</f>
        <v>0</v>
      </c>
      <c r="K51" s="24"/>
    </row>
    <row r="52" spans="2:11" ht="6.75" customHeight="1" thickBot="1">
      <c r="B52" s="121"/>
      <c r="C52" s="36"/>
      <c r="D52" s="44"/>
      <c r="E52" s="23"/>
      <c r="F52" s="36"/>
      <c r="G52" s="36"/>
      <c r="H52" s="70"/>
      <c r="I52" s="36"/>
      <c r="J52" s="45"/>
      <c r="K52" s="24"/>
    </row>
    <row r="53" spans="2:11" ht="14.25">
      <c r="B53" s="121"/>
      <c r="C53" s="235" t="str">
        <f>'Select City &amp; State'!C69</f>
        <v>Walkup</v>
      </c>
      <c r="D53" s="82" t="s">
        <v>9</v>
      </c>
      <c r="E53" s="149"/>
      <c r="F53" s="85"/>
      <c r="G53" s="64"/>
      <c r="H53" s="64"/>
      <c r="I53" s="67">
        <f>'Select City &amp; State'!H70</f>
        <v>77344.97855</v>
      </c>
      <c r="J53" s="43">
        <f>E53*I53</f>
        <v>0</v>
      </c>
      <c r="K53" s="24"/>
    </row>
    <row r="54" spans="2:11" ht="14.25">
      <c r="B54" s="121"/>
      <c r="C54" s="236"/>
      <c r="D54" s="82" t="s">
        <v>10</v>
      </c>
      <c r="E54" s="112"/>
      <c r="F54" s="85"/>
      <c r="G54" s="64"/>
      <c r="H54" s="64"/>
      <c r="I54" s="67">
        <f>'Select City &amp; State'!H71</f>
        <v>98397.19260000001</v>
      </c>
      <c r="J54" s="43">
        <f>E54*I54</f>
        <v>0</v>
      </c>
      <c r="K54" s="24"/>
    </row>
    <row r="55" spans="2:11" ht="14.25">
      <c r="B55" s="121"/>
      <c r="C55" s="236"/>
      <c r="D55" s="82" t="s">
        <v>11</v>
      </c>
      <c r="E55" s="112"/>
      <c r="F55" s="85"/>
      <c r="G55" s="64"/>
      <c r="H55" s="64"/>
      <c r="I55" s="67">
        <f>'Select City &amp; State'!H72</f>
        <v>130675.4064</v>
      </c>
      <c r="J55" s="43">
        <f>E55*I55</f>
        <v>0</v>
      </c>
      <c r="K55" s="24"/>
    </row>
    <row r="56" spans="2:11" ht="14.25">
      <c r="B56" s="121"/>
      <c r="C56" s="236"/>
      <c r="D56" s="82" t="s">
        <v>12</v>
      </c>
      <c r="E56" s="112"/>
      <c r="F56" s="85"/>
      <c r="G56" s="64"/>
      <c r="H56" s="64"/>
      <c r="I56" s="67">
        <f>'Select City &amp; State'!H73</f>
        <v>161716.6005</v>
      </c>
      <c r="J56" s="43">
        <f>E56*I56</f>
        <v>0</v>
      </c>
      <c r="K56" s="24"/>
    </row>
    <row r="57" spans="2:11" ht="17.25" thickBot="1">
      <c r="B57" s="121"/>
      <c r="C57" s="237"/>
      <c r="D57" s="83" t="s">
        <v>13</v>
      </c>
      <c r="E57" s="114"/>
      <c r="F57" s="86"/>
      <c r="G57" s="69"/>
      <c r="H57" s="69"/>
      <c r="I57" s="71">
        <f>'Select City &amp; State'!H74</f>
        <v>182356.47465</v>
      </c>
      <c r="J57" s="46">
        <f>E57*I57</f>
        <v>0</v>
      </c>
      <c r="K57" s="24"/>
    </row>
    <row r="58" spans="2:13" ht="14.25">
      <c r="B58" s="121"/>
      <c r="C58" s="62"/>
      <c r="D58" s="125" t="s">
        <v>17</v>
      </c>
      <c r="E58" s="163">
        <f>SUM(E35:E39)+SUM(E41:E45)+SUM(E47:E51)+SUM(E53:E57)</f>
        <v>0</v>
      </c>
      <c r="F58" s="36"/>
      <c r="G58" s="47"/>
      <c r="H58" s="48"/>
      <c r="I58" s="48"/>
      <c r="J58" s="48"/>
      <c r="K58" s="24"/>
      <c r="L58" s="5"/>
      <c r="M58" s="5"/>
    </row>
    <row r="59" spans="2:13" ht="14.25">
      <c r="B59" s="121"/>
      <c r="C59" s="62"/>
      <c r="D59" s="125"/>
      <c r="E59" s="84"/>
      <c r="F59" s="36"/>
      <c r="G59" s="47"/>
      <c r="H59" s="48"/>
      <c r="I59" s="48"/>
      <c r="J59" s="48"/>
      <c r="K59" s="24"/>
      <c r="L59" s="5"/>
      <c r="M59" s="5"/>
    </row>
    <row r="60" spans="2:13" ht="16.5" customHeight="1" thickBot="1">
      <c r="B60" s="175" t="s">
        <v>98</v>
      </c>
      <c r="C60" s="230" t="s">
        <v>68</v>
      </c>
      <c r="D60" s="154" t="s">
        <v>48</v>
      </c>
      <c r="E60" s="155"/>
      <c r="F60" s="156"/>
      <c r="G60" s="157"/>
      <c r="H60" s="158"/>
      <c r="I60" s="156"/>
      <c r="J60" s="156"/>
      <c r="K60" s="24"/>
      <c r="L60" s="1"/>
      <c r="M60" s="6"/>
    </row>
    <row r="61" spans="2:11" s="8" customFormat="1" ht="25.5">
      <c r="B61" s="122"/>
      <c r="C61" s="231"/>
      <c r="D61" s="169" t="s">
        <v>82</v>
      </c>
      <c r="E61" s="150" t="s">
        <v>52</v>
      </c>
      <c r="F61" s="151" t="s">
        <v>53</v>
      </c>
      <c r="G61" s="152" t="s">
        <v>16</v>
      </c>
      <c r="H61" s="152" t="s">
        <v>79</v>
      </c>
      <c r="I61" s="151" t="s">
        <v>80</v>
      </c>
      <c r="J61" s="153" t="s">
        <v>15</v>
      </c>
      <c r="K61" s="32"/>
    </row>
    <row r="62" spans="2:11" ht="14.25">
      <c r="B62" s="121"/>
      <c r="C62" s="232" t="str">
        <f>'Select City &amp; State'!C27</f>
        <v>Detached / Semi-Detached</v>
      </c>
      <c r="D62" s="82" t="s">
        <v>9</v>
      </c>
      <c r="E62" s="112"/>
      <c r="F62" s="85"/>
      <c r="G62" s="64"/>
      <c r="H62" s="64"/>
      <c r="I62" s="67">
        <f>I35*0.9</f>
        <v>91775.58390000001</v>
      </c>
      <c r="J62" s="43">
        <f>E62*I62</f>
        <v>0</v>
      </c>
      <c r="K62" s="24"/>
    </row>
    <row r="63" spans="2:11" ht="14.25">
      <c r="B63" s="121"/>
      <c r="C63" s="233"/>
      <c r="D63" s="82" t="s">
        <v>10</v>
      </c>
      <c r="E63" s="112"/>
      <c r="F63" s="85"/>
      <c r="G63" s="64"/>
      <c r="H63" s="64"/>
      <c r="I63" s="67">
        <f aca="true" t="shared" si="0" ref="I63:I84">I36*0.9</f>
        <v>119915.48205000002</v>
      </c>
      <c r="J63" s="43">
        <f aca="true" t="shared" si="1" ref="J63:J84">E63*I63</f>
        <v>0</v>
      </c>
      <c r="K63" s="24"/>
    </row>
    <row r="64" spans="2:11" ht="14.25">
      <c r="B64" s="121"/>
      <c r="C64" s="233"/>
      <c r="D64" s="82" t="s">
        <v>11</v>
      </c>
      <c r="E64" s="112"/>
      <c r="F64" s="85"/>
      <c r="G64" s="64"/>
      <c r="H64" s="64"/>
      <c r="I64" s="67">
        <f t="shared" si="0"/>
        <v>144812.14019999997</v>
      </c>
      <c r="J64" s="43">
        <f t="shared" si="1"/>
        <v>0</v>
      </c>
      <c r="K64" s="24"/>
    </row>
    <row r="65" spans="2:11" ht="14.25">
      <c r="B65" s="121"/>
      <c r="C65" s="233"/>
      <c r="D65" s="82" t="s">
        <v>12</v>
      </c>
      <c r="E65" s="112"/>
      <c r="F65" s="85"/>
      <c r="G65" s="64"/>
      <c r="H65" s="64"/>
      <c r="I65" s="67">
        <f t="shared" si="0"/>
        <v>171152.77725</v>
      </c>
      <c r="J65" s="43">
        <f t="shared" si="1"/>
        <v>0</v>
      </c>
      <c r="K65" s="24"/>
    </row>
    <row r="66" spans="2:11" ht="15" thickBot="1">
      <c r="B66" s="121"/>
      <c r="C66" s="234"/>
      <c r="D66" s="82" t="s">
        <v>13</v>
      </c>
      <c r="E66" s="113"/>
      <c r="F66" s="85"/>
      <c r="G66" s="64"/>
      <c r="H66" s="64"/>
      <c r="I66" s="67">
        <f t="shared" si="0"/>
        <v>187559.51760000005</v>
      </c>
      <c r="J66" s="43">
        <f t="shared" si="1"/>
        <v>0</v>
      </c>
      <c r="K66" s="24"/>
    </row>
    <row r="67" spans="2:11" ht="6.75" customHeight="1">
      <c r="B67" s="121"/>
      <c r="C67" s="60"/>
      <c r="D67" s="61"/>
      <c r="E67" s="23"/>
      <c r="F67" s="36"/>
      <c r="G67" s="36"/>
      <c r="H67" s="70"/>
      <c r="I67" s="36"/>
      <c r="J67" s="45"/>
      <c r="K67" s="24"/>
    </row>
    <row r="68" spans="2:11" ht="14.25">
      <c r="B68" s="121"/>
      <c r="C68" s="235" t="str">
        <f>'Select City &amp; State'!C41</f>
        <v>Elevator</v>
      </c>
      <c r="D68" s="82" t="s">
        <v>9</v>
      </c>
      <c r="E68" s="112"/>
      <c r="F68" s="85"/>
      <c r="G68" s="64"/>
      <c r="H68" s="64"/>
      <c r="I68" s="67">
        <f t="shared" si="0"/>
        <v>71865.78839999999</v>
      </c>
      <c r="J68" s="43">
        <f t="shared" si="1"/>
        <v>0</v>
      </c>
      <c r="K68" s="24"/>
    </row>
    <row r="69" spans="2:11" ht="14.25">
      <c r="B69" s="121"/>
      <c r="C69" s="236"/>
      <c r="D69" s="82" t="s">
        <v>10</v>
      </c>
      <c r="E69" s="112"/>
      <c r="F69" s="85"/>
      <c r="G69" s="64"/>
      <c r="H69" s="64"/>
      <c r="I69" s="67">
        <f t="shared" si="0"/>
        <v>92398.87079999999</v>
      </c>
      <c r="J69" s="43">
        <f t="shared" si="1"/>
        <v>0</v>
      </c>
      <c r="K69" s="24"/>
    </row>
    <row r="70" spans="2:11" ht="14.25">
      <c r="B70" s="121"/>
      <c r="C70" s="236"/>
      <c r="D70" s="82" t="s">
        <v>11</v>
      </c>
      <c r="E70" s="112"/>
      <c r="F70" s="85"/>
      <c r="G70" s="64"/>
      <c r="H70" s="64"/>
      <c r="I70" s="67">
        <f t="shared" si="0"/>
        <v>123198.4944</v>
      </c>
      <c r="J70" s="43">
        <f t="shared" si="1"/>
        <v>0</v>
      </c>
      <c r="K70" s="24"/>
    </row>
    <row r="71" spans="2:11" ht="14.25">
      <c r="B71" s="121"/>
      <c r="C71" s="236"/>
      <c r="D71" s="82" t="s">
        <v>12</v>
      </c>
      <c r="E71" s="112"/>
      <c r="F71" s="85"/>
      <c r="G71" s="64"/>
      <c r="H71" s="64"/>
      <c r="I71" s="67">
        <f t="shared" si="0"/>
        <v>153998.118</v>
      </c>
      <c r="J71" s="43">
        <f t="shared" si="1"/>
        <v>0</v>
      </c>
      <c r="K71" s="24"/>
    </row>
    <row r="72" spans="2:11" ht="15" thickBot="1">
      <c r="B72" s="121"/>
      <c r="C72" s="237"/>
      <c r="D72" s="82" t="s">
        <v>13</v>
      </c>
      <c r="E72" s="113"/>
      <c r="F72" s="85"/>
      <c r="G72" s="64"/>
      <c r="H72" s="64"/>
      <c r="I72" s="67">
        <f t="shared" si="0"/>
        <v>174531.2004</v>
      </c>
      <c r="J72" s="43">
        <f t="shared" si="1"/>
        <v>0</v>
      </c>
      <c r="K72" s="24"/>
    </row>
    <row r="73" spans="2:11" ht="6.75" customHeight="1">
      <c r="B73" s="137"/>
      <c r="C73" s="2"/>
      <c r="D73" s="31"/>
      <c r="E73" s="186"/>
      <c r="F73" s="186"/>
      <c r="G73" s="186"/>
      <c r="H73" s="186"/>
      <c r="I73" s="186"/>
      <c r="J73" s="203"/>
      <c r="K73" s="136"/>
    </row>
    <row r="74" spans="2:11" ht="14.25">
      <c r="B74" s="121"/>
      <c r="C74" s="235" t="str">
        <f>'Select City &amp; State'!C55</f>
        <v>Row House</v>
      </c>
      <c r="D74" s="82" t="s">
        <v>9</v>
      </c>
      <c r="E74" s="112"/>
      <c r="F74" s="85"/>
      <c r="G74" s="64"/>
      <c r="H74" s="64"/>
      <c r="I74" s="67">
        <f t="shared" si="0"/>
        <v>81944.19725625</v>
      </c>
      <c r="J74" s="43">
        <f t="shared" si="1"/>
        <v>0</v>
      </c>
      <c r="K74" s="24"/>
    </row>
    <row r="75" spans="2:11" ht="14.25">
      <c r="B75" s="121"/>
      <c r="C75" s="236"/>
      <c r="D75" s="82" t="s">
        <v>10</v>
      </c>
      <c r="E75" s="112"/>
      <c r="F75" s="85"/>
      <c r="G75" s="64"/>
      <c r="H75" s="64"/>
      <c r="I75" s="67">
        <f t="shared" si="0"/>
        <v>106397.60315625</v>
      </c>
      <c r="J75" s="43">
        <f t="shared" si="1"/>
        <v>0</v>
      </c>
      <c r="K75" s="24"/>
    </row>
    <row r="76" spans="2:11" ht="14.25">
      <c r="B76" s="121"/>
      <c r="C76" s="236"/>
      <c r="D76" s="82" t="s">
        <v>11</v>
      </c>
      <c r="E76" s="112"/>
      <c r="F76" s="85"/>
      <c r="G76" s="64"/>
      <c r="H76" s="64"/>
      <c r="I76" s="67">
        <f t="shared" si="0"/>
        <v>128161.433925</v>
      </c>
      <c r="J76" s="43">
        <f t="shared" si="1"/>
        <v>0</v>
      </c>
      <c r="K76" s="24"/>
    </row>
    <row r="77" spans="2:11" ht="14.25">
      <c r="B77" s="121"/>
      <c r="C77" s="236"/>
      <c r="D77" s="82" t="s">
        <v>12</v>
      </c>
      <c r="E77" s="112"/>
      <c r="F77" s="85"/>
      <c r="G77" s="64"/>
      <c r="H77" s="64"/>
      <c r="I77" s="67">
        <f t="shared" si="0"/>
        <v>150903.5416875</v>
      </c>
      <c r="J77" s="43">
        <f t="shared" si="1"/>
        <v>0</v>
      </c>
      <c r="K77" s="24"/>
    </row>
    <row r="78" spans="2:11" ht="15" thickBot="1">
      <c r="B78" s="121"/>
      <c r="C78" s="237"/>
      <c r="D78" s="82" t="s">
        <v>13</v>
      </c>
      <c r="E78" s="113"/>
      <c r="F78" s="85"/>
      <c r="G78" s="64"/>
      <c r="H78" s="64"/>
      <c r="I78" s="67">
        <f t="shared" si="0"/>
        <v>165351.74355000004</v>
      </c>
      <c r="J78" s="43">
        <f t="shared" si="1"/>
        <v>0</v>
      </c>
      <c r="K78" s="24"/>
    </row>
    <row r="79" spans="2:11" ht="6.75" customHeight="1">
      <c r="B79" s="121"/>
      <c r="C79" s="36"/>
      <c r="D79" s="61"/>
      <c r="E79" s="23"/>
      <c r="F79" s="36"/>
      <c r="G79" s="36"/>
      <c r="H79" s="70"/>
      <c r="I79" s="36"/>
      <c r="J79" s="45"/>
      <c r="K79" s="24"/>
    </row>
    <row r="80" spans="2:11" ht="14.25">
      <c r="B80" s="121"/>
      <c r="C80" s="235" t="str">
        <f>'Select City &amp; State'!C69</f>
        <v>Walkup</v>
      </c>
      <c r="D80" s="82" t="s">
        <v>9</v>
      </c>
      <c r="E80" s="112"/>
      <c r="F80" s="85"/>
      <c r="G80" s="64"/>
      <c r="H80" s="64"/>
      <c r="I80" s="67">
        <f t="shared" si="0"/>
        <v>69610.480695</v>
      </c>
      <c r="J80" s="43">
        <f t="shared" si="1"/>
        <v>0</v>
      </c>
      <c r="K80" s="24"/>
    </row>
    <row r="81" spans="2:11" ht="14.25">
      <c r="B81" s="121"/>
      <c r="C81" s="236"/>
      <c r="D81" s="82" t="s">
        <v>10</v>
      </c>
      <c r="E81" s="112"/>
      <c r="F81" s="85"/>
      <c r="G81" s="64"/>
      <c r="H81" s="64"/>
      <c r="I81" s="67">
        <f t="shared" si="0"/>
        <v>88557.47334000001</v>
      </c>
      <c r="J81" s="43">
        <f t="shared" si="1"/>
        <v>0</v>
      </c>
      <c r="K81" s="24"/>
    </row>
    <row r="82" spans="2:11" ht="14.25">
      <c r="B82" s="121"/>
      <c r="C82" s="236"/>
      <c r="D82" s="82" t="s">
        <v>11</v>
      </c>
      <c r="E82" s="112"/>
      <c r="F82" s="85"/>
      <c r="G82" s="64"/>
      <c r="H82" s="64"/>
      <c r="I82" s="67">
        <f t="shared" si="0"/>
        <v>117607.86576000002</v>
      </c>
      <c r="J82" s="43">
        <f t="shared" si="1"/>
        <v>0</v>
      </c>
      <c r="K82" s="24"/>
    </row>
    <row r="83" spans="2:11" ht="14.25">
      <c r="B83" s="121"/>
      <c r="C83" s="236"/>
      <c r="D83" s="82" t="s">
        <v>12</v>
      </c>
      <c r="E83" s="112"/>
      <c r="F83" s="85"/>
      <c r="G83" s="64"/>
      <c r="H83" s="64"/>
      <c r="I83" s="67">
        <f t="shared" si="0"/>
        <v>145544.94045</v>
      </c>
      <c r="J83" s="43">
        <f t="shared" si="1"/>
        <v>0</v>
      </c>
      <c r="K83" s="24"/>
    </row>
    <row r="84" spans="2:11" ht="17.25" thickBot="1">
      <c r="B84" s="121"/>
      <c r="C84" s="237"/>
      <c r="D84" s="83" t="s">
        <v>13</v>
      </c>
      <c r="E84" s="114"/>
      <c r="F84" s="86"/>
      <c r="G84" s="69"/>
      <c r="H84" s="69"/>
      <c r="I84" s="67">
        <f t="shared" si="0"/>
        <v>164120.827185</v>
      </c>
      <c r="J84" s="176">
        <f t="shared" si="1"/>
        <v>0</v>
      </c>
      <c r="K84" s="24"/>
    </row>
    <row r="85" spans="2:11" ht="14.25">
      <c r="B85" s="121"/>
      <c r="C85" s="49"/>
      <c r="D85" s="50" t="s">
        <v>18</v>
      </c>
      <c r="E85" s="164">
        <f>SUM(E62:E66)+SUM(E68:E72)+SUM(E74:E78)+SUM(E80:E84)</f>
        <v>0</v>
      </c>
      <c r="F85" s="23"/>
      <c r="G85" s="23"/>
      <c r="H85" s="23"/>
      <c r="I85" s="23"/>
      <c r="J85" s="23"/>
      <c r="K85" s="24"/>
    </row>
    <row r="86" spans="2:11" ht="6" customHeight="1" thickBot="1">
      <c r="B86" s="121"/>
      <c r="C86" s="23"/>
      <c r="D86" s="23"/>
      <c r="E86" s="23"/>
      <c r="F86" s="23"/>
      <c r="G86" s="23"/>
      <c r="H86" s="23"/>
      <c r="I86" s="23"/>
      <c r="J86" s="23"/>
      <c r="K86" s="24"/>
    </row>
    <row r="87" spans="2:11" s="9" customFormat="1" ht="29.25" customHeight="1" thickBot="1">
      <c r="B87" s="174" t="s">
        <v>99</v>
      </c>
      <c r="C87" s="51" t="s">
        <v>34</v>
      </c>
      <c r="D87" s="52"/>
      <c r="E87" s="53">
        <f>E58+E85</f>
        <v>0</v>
      </c>
      <c r="F87" s="63"/>
      <c r="G87" s="63"/>
      <c r="H87" s="63"/>
      <c r="I87" s="63"/>
      <c r="J87" s="72">
        <f>SUM(J47:J51)+SUM(J35:J39)+SUM(J53:J57)+SUM(J41:J45)+SUM(J74:J78)+SUM(J62:J66)+SUM(J80:J84)+SUM(J68:J72)</f>
        <v>0</v>
      </c>
      <c r="K87" s="45"/>
    </row>
    <row r="88" spans="2:11" ht="9" customHeight="1">
      <c r="B88" s="123"/>
      <c r="C88" s="36"/>
      <c r="D88" s="36"/>
      <c r="E88" s="47"/>
      <c r="F88" s="48"/>
      <c r="G88" s="48"/>
      <c r="H88" s="48"/>
      <c r="I88" s="48"/>
      <c r="J88" s="48"/>
      <c r="K88" s="24"/>
    </row>
    <row r="89" spans="2:13" ht="18" customHeight="1">
      <c r="B89" s="123"/>
      <c r="C89" s="207" t="s">
        <v>81</v>
      </c>
      <c r="D89" s="208"/>
      <c r="E89" s="208"/>
      <c r="F89" s="208"/>
      <c r="G89" s="208"/>
      <c r="H89" s="208"/>
      <c r="I89" s="208"/>
      <c r="J89" s="209"/>
      <c r="K89" s="54"/>
      <c r="L89" s="5"/>
      <c r="M89" s="5"/>
    </row>
    <row r="90" spans="2:13" ht="18" customHeight="1">
      <c r="B90" s="123"/>
      <c r="C90" s="210"/>
      <c r="D90" s="211"/>
      <c r="E90" s="211"/>
      <c r="F90" s="211"/>
      <c r="G90" s="211"/>
      <c r="H90" s="211"/>
      <c r="I90" s="211"/>
      <c r="J90" s="212"/>
      <c r="K90" s="54"/>
      <c r="L90" s="5"/>
      <c r="M90" s="5"/>
    </row>
    <row r="91" spans="2:13" ht="15" customHeight="1" thickBot="1">
      <c r="B91" s="124"/>
      <c r="C91" s="55"/>
      <c r="D91" s="56"/>
      <c r="E91" s="56"/>
      <c r="F91" s="56"/>
      <c r="G91" s="56"/>
      <c r="H91" s="58"/>
      <c r="I91" s="57"/>
      <c r="J91" s="58"/>
      <c r="K91" s="59"/>
      <c r="L91" s="5"/>
      <c r="M91" s="5"/>
    </row>
    <row r="92" spans="2:13" ht="12.75" customHeight="1">
      <c r="B92" s="16"/>
      <c r="C92" s="13"/>
      <c r="D92" s="9"/>
      <c r="E92" s="9"/>
      <c r="F92" s="10"/>
      <c r="G92" s="10"/>
      <c r="H92" s="12"/>
      <c r="I92" s="11"/>
      <c r="J92" s="12"/>
      <c r="K92" s="4"/>
      <c r="L92" s="5"/>
      <c r="M92" s="5"/>
    </row>
    <row r="94" spans="3:13" ht="14.25">
      <c r="C94" s="7"/>
      <c r="F94" s="2"/>
      <c r="G94" s="2"/>
      <c r="H94" s="5"/>
      <c r="I94" s="3"/>
      <c r="J94" s="4"/>
      <c r="K94" s="4"/>
      <c r="L94" s="5"/>
      <c r="M94" s="5"/>
    </row>
  </sheetData>
  <sheetProtection sheet="1" objects="1" scenarios="1"/>
  <mergeCells count="29">
    <mergeCell ref="C89:J90"/>
    <mergeCell ref="C13:J14"/>
    <mergeCell ref="C15:J15"/>
    <mergeCell ref="C22:J23"/>
    <mergeCell ref="C27:J27"/>
    <mergeCell ref="C19:J21"/>
    <mergeCell ref="C26:J26"/>
    <mergeCell ref="C29:J30"/>
    <mergeCell ref="C16:J16"/>
    <mergeCell ref="C28:J28"/>
    <mergeCell ref="C53:C57"/>
    <mergeCell ref="B2:K2"/>
    <mergeCell ref="B3:K3"/>
    <mergeCell ref="C31:J31"/>
    <mergeCell ref="G6:J6"/>
    <mergeCell ref="G8:J8"/>
    <mergeCell ref="H10:J11"/>
    <mergeCell ref="C10:F10"/>
    <mergeCell ref="C11:F11"/>
    <mergeCell ref="C33:C34"/>
    <mergeCell ref="C35:C39"/>
    <mergeCell ref="C80:C84"/>
    <mergeCell ref="J4:J5"/>
    <mergeCell ref="C60:C61"/>
    <mergeCell ref="C62:C66"/>
    <mergeCell ref="C68:C72"/>
    <mergeCell ref="C74:C78"/>
    <mergeCell ref="C41:C45"/>
    <mergeCell ref="C47:C51"/>
  </mergeCells>
  <printOptions horizontalCentered="1"/>
  <pageMargins left="0.5" right="0.5" top="0.5" bottom="0.5" header="0.5" footer="0.5"/>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B2:Q65"/>
  <sheetViews>
    <sheetView tabSelected="1" zoomScale="75" zoomScaleNormal="75" workbookViewId="0" topLeftCell="A1">
      <selection activeCell="E6" sqref="E6"/>
    </sheetView>
  </sheetViews>
  <sheetFormatPr defaultColWidth="9.00390625" defaultRowHeight="14.25"/>
  <cols>
    <col min="1" max="2" width="2.625" style="17" customWidth="1"/>
    <col min="3" max="3" width="9.125" style="17" customWidth="1"/>
    <col min="4" max="4" width="2.625" style="18" customWidth="1"/>
    <col min="5" max="5" width="25.125" style="17" customWidth="1"/>
    <col min="6" max="6" width="7.75390625" style="17" customWidth="1"/>
    <col min="7" max="7" width="9.00390625" style="17" customWidth="1"/>
    <col min="8" max="8" width="12.625" style="17" customWidth="1"/>
    <col min="9" max="9" width="11.75390625" style="17" customWidth="1"/>
    <col min="10" max="10" width="6.625" style="17" customWidth="1"/>
    <col min="11" max="11" width="6.25390625" style="17" customWidth="1"/>
    <col min="12" max="12" width="12.75390625" style="17" customWidth="1"/>
    <col min="13" max="13" width="15.625" style="17" customWidth="1"/>
    <col min="14" max="14" width="2.625" style="17" customWidth="1"/>
    <col min="15" max="16" width="9.00390625" style="17" customWidth="1"/>
    <col min="17" max="17" width="18.125" style="17" customWidth="1"/>
    <col min="18" max="16384" width="9.00390625" style="17" customWidth="1"/>
  </cols>
  <sheetData>
    <row r="2" spans="2:14" ht="15.75">
      <c r="B2" s="267" t="s">
        <v>45</v>
      </c>
      <c r="C2" s="267"/>
      <c r="D2" s="267"/>
      <c r="E2" s="267"/>
      <c r="F2" s="267"/>
      <c r="G2" s="267"/>
      <c r="H2" s="267"/>
      <c r="I2" s="267"/>
      <c r="J2" s="267"/>
      <c r="K2" s="267"/>
      <c r="L2" s="267"/>
      <c r="M2" s="267"/>
      <c r="N2" s="267"/>
    </row>
    <row r="3" spans="2:14" ht="16.5" thickBot="1">
      <c r="B3" s="267" t="s">
        <v>58</v>
      </c>
      <c r="C3" s="267"/>
      <c r="D3" s="267"/>
      <c r="E3" s="267"/>
      <c r="F3" s="267"/>
      <c r="G3" s="267"/>
      <c r="H3" s="267"/>
      <c r="I3" s="267"/>
      <c r="J3" s="267"/>
      <c r="K3" s="267"/>
      <c r="L3" s="267"/>
      <c r="M3" s="267"/>
      <c r="N3" s="267"/>
    </row>
    <row r="4" spans="2:14" ht="12.75" customHeight="1">
      <c r="B4" s="106"/>
      <c r="C4" s="80"/>
      <c r="D4" s="79"/>
      <c r="E4" s="80"/>
      <c r="F4" s="80"/>
      <c r="G4" s="80"/>
      <c r="H4" s="80"/>
      <c r="I4" s="80"/>
      <c r="J4" s="80"/>
      <c r="K4" s="80"/>
      <c r="L4" s="80"/>
      <c r="M4" s="80"/>
      <c r="N4" s="81"/>
    </row>
    <row r="5" spans="2:14" ht="18">
      <c r="B5" s="107"/>
      <c r="C5" s="119" t="s">
        <v>19</v>
      </c>
      <c r="E5" s="74"/>
      <c r="F5" s="74"/>
      <c r="G5" s="74"/>
      <c r="H5" s="74"/>
      <c r="I5" s="74"/>
      <c r="J5" s="74"/>
      <c r="K5" s="74"/>
      <c r="L5" s="74"/>
      <c r="M5" s="116" t="s">
        <v>39</v>
      </c>
      <c r="N5" s="75"/>
    </row>
    <row r="6" spans="2:14" ht="14.25">
      <c r="B6" s="107"/>
      <c r="C6" s="74"/>
      <c r="D6" s="73"/>
      <c r="E6" s="74"/>
      <c r="F6" s="74"/>
      <c r="G6" s="74"/>
      <c r="H6" s="74"/>
      <c r="I6" s="74"/>
      <c r="J6" s="74"/>
      <c r="K6" s="74"/>
      <c r="L6" s="74"/>
      <c r="M6" s="74"/>
      <c r="N6" s="75"/>
    </row>
    <row r="7" spans="2:14" ht="14.25">
      <c r="B7" s="107"/>
      <c r="C7" s="74"/>
      <c r="D7" s="270" t="s">
        <v>83</v>
      </c>
      <c r="E7" s="271"/>
      <c r="F7" s="271"/>
      <c r="G7" s="271"/>
      <c r="H7" s="271"/>
      <c r="I7" s="271"/>
      <c r="J7" s="271"/>
      <c r="K7" s="271"/>
      <c r="L7" s="271"/>
      <c r="M7" s="271"/>
      <c r="N7" s="75"/>
    </row>
    <row r="8" spans="2:14" ht="14.25">
      <c r="B8" s="107"/>
      <c r="C8" s="74"/>
      <c r="D8" s="271"/>
      <c r="E8" s="271"/>
      <c r="F8" s="271"/>
      <c r="G8" s="271"/>
      <c r="H8" s="271"/>
      <c r="I8" s="271"/>
      <c r="J8" s="271"/>
      <c r="K8" s="271"/>
      <c r="L8" s="271"/>
      <c r="M8" s="271"/>
      <c r="N8" s="75"/>
    </row>
    <row r="9" spans="2:14" ht="14.25">
      <c r="B9" s="107"/>
      <c r="C9" s="74"/>
      <c r="D9" s="274" t="s">
        <v>94</v>
      </c>
      <c r="E9" s="271"/>
      <c r="F9" s="271"/>
      <c r="G9" s="271"/>
      <c r="H9" s="271"/>
      <c r="I9" s="271"/>
      <c r="J9" s="271"/>
      <c r="K9" s="271"/>
      <c r="L9" s="271"/>
      <c r="M9" s="271"/>
      <c r="N9" s="75"/>
    </row>
    <row r="10" spans="2:14" ht="14.25">
      <c r="B10" s="107"/>
      <c r="C10" s="74"/>
      <c r="D10" s="271"/>
      <c r="E10" s="271"/>
      <c r="F10" s="271"/>
      <c r="G10" s="271"/>
      <c r="H10" s="271"/>
      <c r="I10" s="271"/>
      <c r="J10" s="271"/>
      <c r="K10" s="271"/>
      <c r="L10" s="271"/>
      <c r="M10" s="271"/>
      <c r="N10" s="75"/>
    </row>
    <row r="11" spans="2:14" ht="18" customHeight="1">
      <c r="B11" s="107"/>
      <c r="C11" s="74"/>
      <c r="D11" s="76"/>
      <c r="E11" s="74"/>
      <c r="F11" s="74"/>
      <c r="G11" s="74"/>
      <c r="H11" s="74"/>
      <c r="I11" s="74"/>
      <c r="J11" s="74"/>
      <c r="K11" s="74"/>
      <c r="L11" s="74"/>
      <c r="M11" s="74"/>
      <c r="N11" s="75"/>
    </row>
    <row r="12" spans="2:14" ht="15.75" customHeight="1">
      <c r="B12" s="107"/>
      <c r="C12" s="177" t="s">
        <v>102</v>
      </c>
      <c r="D12" s="266" t="s">
        <v>54</v>
      </c>
      <c r="E12" s="266"/>
      <c r="F12" s="266"/>
      <c r="G12" s="266"/>
      <c r="H12" s="266"/>
      <c r="I12" s="266"/>
      <c r="J12" s="266"/>
      <c r="K12" s="266"/>
      <c r="L12" s="105"/>
      <c r="M12" s="171">
        <f>'TDC Limit Calculation'!J87</f>
        <v>0</v>
      </c>
      <c r="N12" s="75"/>
    </row>
    <row r="13" spans="2:14" ht="15.75" customHeight="1">
      <c r="B13" s="107"/>
      <c r="C13" s="103"/>
      <c r="D13" s="62"/>
      <c r="E13" s="265" t="s">
        <v>103</v>
      </c>
      <c r="F13" s="265"/>
      <c r="G13" s="265"/>
      <c r="H13" s="265"/>
      <c r="I13" s="265"/>
      <c r="J13" s="276"/>
      <c r="K13" s="276"/>
      <c r="L13" s="105"/>
      <c r="M13" s="78"/>
      <c r="N13" s="75"/>
    </row>
    <row r="14" spans="2:14" ht="15.75" customHeight="1" thickBot="1">
      <c r="B14" s="107"/>
      <c r="C14" s="103"/>
      <c r="D14" s="62"/>
      <c r="E14" s="62"/>
      <c r="F14" s="62"/>
      <c r="G14" s="62"/>
      <c r="H14" s="62"/>
      <c r="I14" s="62"/>
      <c r="J14" s="62"/>
      <c r="K14" s="62"/>
      <c r="L14" s="105"/>
      <c r="M14" s="78"/>
      <c r="N14" s="75"/>
    </row>
    <row r="15" spans="2:14" ht="15.75" customHeight="1" thickBot="1">
      <c r="B15" s="107"/>
      <c r="C15" s="182" t="s">
        <v>28</v>
      </c>
      <c r="D15" s="264" t="s">
        <v>64</v>
      </c>
      <c r="E15" s="261"/>
      <c r="F15" s="261"/>
      <c r="G15" s="261"/>
      <c r="H15" s="261"/>
      <c r="I15" s="261"/>
      <c r="J15" s="261"/>
      <c r="K15" s="261"/>
      <c r="L15" s="273"/>
      <c r="M15" s="144">
        <v>0</v>
      </c>
      <c r="N15" s="75"/>
    </row>
    <row r="16" spans="2:14" ht="15.75" customHeight="1">
      <c r="B16" s="107"/>
      <c r="C16" s="29"/>
      <c r="D16" s="22"/>
      <c r="E16" s="256" t="s">
        <v>42</v>
      </c>
      <c r="F16" s="256"/>
      <c r="G16" s="256"/>
      <c r="H16" s="256"/>
      <c r="I16" s="256"/>
      <c r="J16" s="256"/>
      <c r="K16" s="256"/>
      <c r="L16" s="127"/>
      <c r="M16" s="87"/>
      <c r="N16" s="75"/>
    </row>
    <row r="17" spans="2:14" s="77" customFormat="1" ht="15.75" customHeight="1">
      <c r="B17" s="108"/>
      <c r="C17" s="76" t="s">
        <v>14</v>
      </c>
      <c r="D17" s="74"/>
      <c r="E17" s="272" t="s">
        <v>55</v>
      </c>
      <c r="F17" s="249"/>
      <c r="G17" s="249"/>
      <c r="H17" s="249"/>
      <c r="I17" s="249"/>
      <c r="J17" s="249"/>
      <c r="K17" s="249"/>
      <c r="L17" s="74"/>
      <c r="M17" s="74"/>
      <c r="N17" s="75"/>
    </row>
    <row r="18" spans="2:14" s="77" customFormat="1" ht="15.75" customHeight="1">
      <c r="B18" s="108"/>
      <c r="C18" s="76"/>
      <c r="D18" s="74"/>
      <c r="E18" s="249"/>
      <c r="F18" s="249"/>
      <c r="G18" s="249"/>
      <c r="H18" s="249"/>
      <c r="I18" s="249"/>
      <c r="J18" s="249"/>
      <c r="K18" s="249"/>
      <c r="L18" s="74"/>
      <c r="M18" s="74"/>
      <c r="N18" s="75"/>
    </row>
    <row r="19" spans="2:14" s="77" customFormat="1" ht="15.75" customHeight="1" thickBot="1">
      <c r="B19" s="108"/>
      <c r="C19" s="76"/>
      <c r="D19" s="74"/>
      <c r="E19" s="74"/>
      <c r="F19" s="74"/>
      <c r="G19" s="74"/>
      <c r="H19" s="74"/>
      <c r="I19" s="74"/>
      <c r="J19" s="74"/>
      <c r="K19" s="74"/>
      <c r="L19" s="74"/>
      <c r="M19" s="74"/>
      <c r="N19" s="75"/>
    </row>
    <row r="20" spans="2:14" s="77" customFormat="1" ht="15.75" customHeight="1" thickBot="1">
      <c r="B20" s="108"/>
      <c r="C20" s="183" t="s">
        <v>29</v>
      </c>
      <c r="D20" s="264" t="s">
        <v>84</v>
      </c>
      <c r="E20" s="261"/>
      <c r="F20" s="261"/>
      <c r="G20" s="261"/>
      <c r="H20" s="261"/>
      <c r="I20" s="261"/>
      <c r="J20" s="261"/>
      <c r="K20" s="261"/>
      <c r="L20" s="144">
        <v>0</v>
      </c>
      <c r="M20" s="74"/>
      <c r="N20" s="75"/>
    </row>
    <row r="21" spans="2:14" s="77" customFormat="1" ht="15.75" customHeight="1">
      <c r="B21" s="108"/>
      <c r="C21" s="29"/>
      <c r="D21" s="88"/>
      <c r="E21" s="265" t="s">
        <v>43</v>
      </c>
      <c r="F21" s="265"/>
      <c r="G21" s="265"/>
      <c r="H21" s="265"/>
      <c r="I21" s="265"/>
      <c r="J21" s="265"/>
      <c r="K21" s="265"/>
      <c r="L21" s="87"/>
      <c r="M21" s="74"/>
      <c r="N21" s="75"/>
    </row>
    <row r="22" spans="2:14" s="77" customFormat="1" ht="15.75" customHeight="1">
      <c r="B22" s="108"/>
      <c r="C22" s="29"/>
      <c r="D22" s="88"/>
      <c r="E22" s="265"/>
      <c r="F22" s="265"/>
      <c r="G22" s="265"/>
      <c r="H22" s="265"/>
      <c r="I22" s="265"/>
      <c r="J22" s="265"/>
      <c r="K22" s="265"/>
      <c r="L22" s="87"/>
      <c r="M22" s="74"/>
      <c r="N22" s="75"/>
    </row>
    <row r="23" spans="2:14" s="77" customFormat="1" ht="15.75" customHeight="1" thickBot="1">
      <c r="B23" s="108"/>
      <c r="C23" s="29"/>
      <c r="D23" s="88"/>
      <c r="E23" s="62"/>
      <c r="F23" s="62"/>
      <c r="G23" s="62"/>
      <c r="H23" s="62"/>
      <c r="I23" s="62"/>
      <c r="J23" s="62"/>
      <c r="K23" s="62"/>
      <c r="L23" s="87"/>
      <c r="M23" s="74"/>
      <c r="N23" s="75"/>
    </row>
    <row r="24" spans="2:14" ht="15.75" customHeight="1" thickBot="1">
      <c r="B24" s="107"/>
      <c r="C24" s="183" t="s">
        <v>33</v>
      </c>
      <c r="D24" s="268" t="s">
        <v>63</v>
      </c>
      <c r="E24" s="269"/>
      <c r="F24" s="269"/>
      <c r="G24" s="269"/>
      <c r="H24" s="269"/>
      <c r="I24" s="269"/>
      <c r="J24" s="269"/>
      <c r="K24" s="139"/>
      <c r="L24" s="74"/>
      <c r="M24" s="74"/>
      <c r="N24" s="75"/>
    </row>
    <row r="25" spans="2:14" s="77" customFormat="1" ht="15.75" customHeight="1" thickBot="1">
      <c r="B25" s="108"/>
      <c r="C25" s="29"/>
      <c r="D25" s="88"/>
      <c r="E25" s="62"/>
      <c r="F25" s="62"/>
      <c r="G25" s="62"/>
      <c r="H25" s="62"/>
      <c r="I25" s="62"/>
      <c r="J25" s="62"/>
      <c r="K25" s="62"/>
      <c r="L25" s="87"/>
      <c r="M25" s="74"/>
      <c r="N25" s="75"/>
    </row>
    <row r="26" spans="2:14" ht="15.75" customHeight="1" thickBot="1">
      <c r="B26" s="107"/>
      <c r="C26" s="183" t="s">
        <v>40</v>
      </c>
      <c r="D26" s="268" t="s">
        <v>62</v>
      </c>
      <c r="E26" s="269"/>
      <c r="F26" s="269"/>
      <c r="G26" s="269"/>
      <c r="H26" s="269"/>
      <c r="I26" s="269"/>
      <c r="J26" s="100" t="s">
        <v>20</v>
      </c>
      <c r="K26" s="90">
        <v>0</v>
      </c>
      <c r="L26" s="74" t="s">
        <v>21</v>
      </c>
      <c r="M26" s="74"/>
      <c r="N26" s="75"/>
    </row>
    <row r="27" spans="2:14" ht="15.75" customHeight="1">
      <c r="B27" s="107"/>
      <c r="C27" s="76"/>
      <c r="D27" s="126"/>
      <c r="E27" s="265" t="s">
        <v>44</v>
      </c>
      <c r="F27" s="265"/>
      <c r="G27" s="265"/>
      <c r="H27" s="265"/>
      <c r="I27" s="265"/>
      <c r="J27" s="100"/>
      <c r="K27" s="128"/>
      <c r="L27" s="74"/>
      <c r="M27" s="74"/>
      <c r="N27" s="75"/>
    </row>
    <row r="28" spans="2:14" ht="15.75" customHeight="1">
      <c r="B28" s="107"/>
      <c r="C28" s="177" t="s">
        <v>88</v>
      </c>
      <c r="D28" s="260" t="s">
        <v>85</v>
      </c>
      <c r="E28" s="261"/>
      <c r="F28" s="261"/>
      <c r="G28" s="261"/>
      <c r="H28" s="261"/>
      <c r="I28" s="261"/>
      <c r="J28" s="261"/>
      <c r="K28" s="170">
        <f>K24-K26</f>
        <v>0</v>
      </c>
      <c r="M28" s="74"/>
      <c r="N28" s="75"/>
    </row>
    <row r="29" spans="2:14" ht="15.75" customHeight="1">
      <c r="B29" s="107"/>
      <c r="C29" s="178"/>
      <c r="D29" s="74"/>
      <c r="E29" s="265" t="s">
        <v>86</v>
      </c>
      <c r="F29" s="265"/>
      <c r="G29" s="265"/>
      <c r="H29" s="265"/>
      <c r="I29" s="265"/>
      <c r="J29" s="23"/>
      <c r="K29" s="89"/>
      <c r="L29" s="141"/>
      <c r="M29" s="74"/>
      <c r="N29" s="75"/>
    </row>
    <row r="30" spans="2:14" ht="15.75" customHeight="1">
      <c r="B30" s="107"/>
      <c r="C30" s="178"/>
      <c r="D30" s="74"/>
      <c r="E30" s="23"/>
      <c r="F30" s="23"/>
      <c r="G30" s="23"/>
      <c r="H30" s="23"/>
      <c r="I30" s="23"/>
      <c r="J30" s="23"/>
      <c r="K30" s="89"/>
      <c r="L30" s="141"/>
      <c r="M30" s="74"/>
      <c r="N30" s="75"/>
    </row>
    <row r="31" spans="2:14" ht="15.75" customHeight="1">
      <c r="B31" s="107"/>
      <c r="C31" s="177" t="s">
        <v>90</v>
      </c>
      <c r="D31" s="260" t="s">
        <v>87</v>
      </c>
      <c r="E31" s="261"/>
      <c r="F31" s="261"/>
      <c r="G31" s="261"/>
      <c r="H31" s="261"/>
      <c r="I31" s="261"/>
      <c r="J31" s="261"/>
      <c r="K31" s="172">
        <f>IF(UnitsToBeDemolished=0,0,DemodUnitsNotReplcdOnSite/UnitsToBeDemolished*100)</f>
        <v>0</v>
      </c>
      <c r="L31" s="74" t="s">
        <v>91</v>
      </c>
      <c r="M31" s="204"/>
      <c r="N31" s="75"/>
    </row>
    <row r="32" spans="2:14" ht="15.75" customHeight="1">
      <c r="B32" s="107"/>
      <c r="C32" s="178"/>
      <c r="D32" s="74"/>
      <c r="E32" s="265" t="s">
        <v>89</v>
      </c>
      <c r="F32" s="265"/>
      <c r="G32" s="265"/>
      <c r="H32" s="265"/>
      <c r="I32" s="265"/>
      <c r="J32" s="23"/>
      <c r="K32" s="89"/>
      <c r="L32" s="141"/>
      <c r="M32" s="74"/>
      <c r="N32" s="75"/>
    </row>
    <row r="33" spans="2:14" ht="15.75" customHeight="1">
      <c r="B33" s="107"/>
      <c r="C33" s="178"/>
      <c r="D33" s="74"/>
      <c r="E33" s="265" t="s">
        <v>92</v>
      </c>
      <c r="F33" s="276"/>
      <c r="G33" s="276"/>
      <c r="H33" s="276"/>
      <c r="I33" s="276"/>
      <c r="J33" s="276"/>
      <c r="K33" s="89"/>
      <c r="L33" s="141"/>
      <c r="M33" s="74"/>
      <c r="N33" s="75"/>
    </row>
    <row r="34" spans="2:14" ht="15.75" customHeight="1">
      <c r="B34" s="107"/>
      <c r="C34" s="178"/>
      <c r="D34" s="74"/>
      <c r="E34" s="276"/>
      <c r="F34" s="276"/>
      <c r="G34" s="276"/>
      <c r="H34" s="276"/>
      <c r="I34" s="276"/>
      <c r="J34" s="276"/>
      <c r="K34" s="89"/>
      <c r="L34" s="141"/>
      <c r="M34" s="74"/>
      <c r="N34" s="75"/>
    </row>
    <row r="35" spans="2:14" ht="15.75" customHeight="1">
      <c r="B35" s="107"/>
      <c r="C35" s="178"/>
      <c r="D35" s="74"/>
      <c r="E35" s="165"/>
      <c r="F35" s="165"/>
      <c r="G35" s="165"/>
      <c r="H35" s="165"/>
      <c r="I35" s="165"/>
      <c r="J35" s="165"/>
      <c r="K35" s="89"/>
      <c r="L35" s="141"/>
      <c r="M35" s="74"/>
      <c r="N35" s="75"/>
    </row>
    <row r="36" spans="2:14" ht="15.75" customHeight="1">
      <c r="B36" s="107"/>
      <c r="C36" s="116" t="s">
        <v>95</v>
      </c>
      <c r="D36" s="260" t="s">
        <v>59</v>
      </c>
      <c r="E36" s="261"/>
      <c r="F36" s="261"/>
      <c r="G36" s="261"/>
      <c r="H36" s="261"/>
      <c r="I36" s="261"/>
      <c r="J36" s="261"/>
      <c r="K36" s="74"/>
      <c r="L36" s="104"/>
      <c r="M36" s="171">
        <f>IF(UnitsToBeDemolished=0,0,DemoBdgtRequest*K31/100)</f>
        <v>0</v>
      </c>
      <c r="N36" s="75"/>
    </row>
    <row r="37" spans="2:14" s="77" customFormat="1" ht="15.75" customHeight="1">
      <c r="B37" s="108"/>
      <c r="C37" s="76"/>
      <c r="D37" s="74"/>
      <c r="E37" s="265" t="s">
        <v>93</v>
      </c>
      <c r="F37" s="265"/>
      <c r="G37" s="265"/>
      <c r="H37" s="265"/>
      <c r="I37" s="265"/>
      <c r="J37" s="74"/>
      <c r="K37" s="74"/>
      <c r="L37" s="74"/>
      <c r="M37" s="74"/>
      <c r="N37" s="75"/>
    </row>
    <row r="38" spans="2:14" s="77" customFormat="1" ht="15.75" customHeight="1" thickBot="1">
      <c r="B38" s="108"/>
      <c r="C38" s="76"/>
      <c r="D38" s="74"/>
      <c r="E38" s="74"/>
      <c r="F38" s="74"/>
      <c r="G38" s="74"/>
      <c r="H38" s="74"/>
      <c r="I38" s="74"/>
      <c r="J38" s="74"/>
      <c r="K38" s="74"/>
      <c r="L38" s="74"/>
      <c r="M38" s="74"/>
      <c r="N38" s="75"/>
    </row>
    <row r="39" spans="2:17" s="77" customFormat="1" ht="15.75" customHeight="1" thickBot="1">
      <c r="B39" s="108"/>
      <c r="C39" s="183" t="s">
        <v>35</v>
      </c>
      <c r="D39" s="264" t="s">
        <v>61</v>
      </c>
      <c r="E39" s="261"/>
      <c r="F39" s="261"/>
      <c r="G39" s="261"/>
      <c r="H39" s="261"/>
      <c r="I39" s="261"/>
      <c r="J39" s="261"/>
      <c r="K39" s="261"/>
      <c r="L39" s="275"/>
      <c r="M39" s="91">
        <v>0</v>
      </c>
      <c r="N39" s="75"/>
      <c r="P39" s="102"/>
      <c r="Q39" s="101"/>
    </row>
    <row r="40" spans="2:17" s="77" customFormat="1" ht="15.75" customHeight="1">
      <c r="B40" s="108"/>
      <c r="C40" s="65"/>
      <c r="D40" s="22"/>
      <c r="E40" s="23"/>
      <c r="F40" s="23"/>
      <c r="G40" s="23"/>
      <c r="H40" s="23"/>
      <c r="I40" s="23"/>
      <c r="J40" s="23"/>
      <c r="K40" s="23"/>
      <c r="L40" s="105"/>
      <c r="M40" s="181"/>
      <c r="N40" s="75"/>
      <c r="P40" s="102"/>
      <c r="Q40" s="101"/>
    </row>
    <row r="41" spans="2:17" s="77" customFormat="1" ht="15.75" customHeight="1">
      <c r="B41" s="108"/>
      <c r="C41" s="177" t="s">
        <v>96</v>
      </c>
      <c r="D41" s="266" t="s">
        <v>56</v>
      </c>
      <c r="E41" s="261"/>
      <c r="F41" s="261"/>
      <c r="G41" s="261"/>
      <c r="H41" s="261"/>
      <c r="I41" s="261"/>
      <c r="J41" s="261"/>
      <c r="K41" s="261"/>
      <c r="L41" s="74"/>
      <c r="M41" s="171">
        <f>MaxTDCLimit+ExtraSiteCost+ExtraDemoCost+CSSrequest</f>
        <v>0</v>
      </c>
      <c r="N41" s="75"/>
      <c r="P41" s="102"/>
      <c r="Q41" s="101"/>
    </row>
    <row r="42" spans="2:17" s="77" customFormat="1" ht="15.75" customHeight="1">
      <c r="B42" s="108"/>
      <c r="C42" s="173"/>
      <c r="D42" s="62"/>
      <c r="E42" s="265" t="s">
        <v>104</v>
      </c>
      <c r="F42" s="265"/>
      <c r="G42" s="265"/>
      <c r="H42" s="265"/>
      <c r="I42" s="265"/>
      <c r="J42" s="23"/>
      <c r="K42" s="23"/>
      <c r="L42" s="74"/>
      <c r="M42" s="78"/>
      <c r="N42" s="75"/>
      <c r="P42" s="102"/>
      <c r="Q42" s="101"/>
    </row>
    <row r="43" spans="2:14" s="77" customFormat="1" ht="15.75" customHeight="1" thickBot="1">
      <c r="B43" s="108"/>
      <c r="C43" s="76"/>
      <c r="D43" s="74"/>
      <c r="E43" s="260"/>
      <c r="F43" s="261"/>
      <c r="G43" s="261"/>
      <c r="H43" s="261"/>
      <c r="I43" s="261"/>
      <c r="J43" s="261"/>
      <c r="K43" s="261"/>
      <c r="L43" s="74"/>
      <c r="M43" s="74"/>
      <c r="N43" s="75"/>
    </row>
    <row r="44" spans="2:14" ht="15" customHeight="1" thickBot="1">
      <c r="B44" s="107"/>
      <c r="C44" s="183" t="s">
        <v>51</v>
      </c>
      <c r="D44" s="264" t="s">
        <v>117</v>
      </c>
      <c r="E44" s="264"/>
      <c r="F44" s="264"/>
      <c r="G44" s="264"/>
      <c r="H44" s="264"/>
      <c r="I44" s="264"/>
      <c r="J44" s="264"/>
      <c r="K44" s="264"/>
      <c r="L44" s="161" t="s">
        <v>20</v>
      </c>
      <c r="M44" s="91">
        <v>0</v>
      </c>
      <c r="N44" s="75" t="s">
        <v>21</v>
      </c>
    </row>
    <row r="45" spans="2:14" ht="15.75" customHeight="1">
      <c r="B45" s="107"/>
      <c r="C45" s="65"/>
      <c r="D45" s="22"/>
      <c r="E45" s="262" t="s">
        <v>109</v>
      </c>
      <c r="F45" s="262"/>
      <c r="G45" s="262"/>
      <c r="H45" s="262"/>
      <c r="I45" s="262"/>
      <c r="J45" s="262"/>
      <c r="K45" s="262"/>
      <c r="L45" s="87"/>
      <c r="M45" s="74"/>
      <c r="N45" s="75"/>
    </row>
    <row r="46" spans="2:14" ht="15.75" customHeight="1">
      <c r="B46" s="107"/>
      <c r="C46" s="65"/>
      <c r="D46" s="22"/>
      <c r="E46" s="262"/>
      <c r="F46" s="262"/>
      <c r="G46" s="262"/>
      <c r="H46" s="262"/>
      <c r="I46" s="262"/>
      <c r="J46" s="262"/>
      <c r="K46" s="262"/>
      <c r="L46" s="87"/>
      <c r="M46" s="74"/>
      <c r="N46" s="75"/>
    </row>
    <row r="47" spans="2:14" ht="15.75" customHeight="1">
      <c r="B47" s="107"/>
      <c r="C47" s="65"/>
      <c r="D47" s="22"/>
      <c r="E47" s="263"/>
      <c r="F47" s="263"/>
      <c r="G47" s="263"/>
      <c r="H47" s="263"/>
      <c r="I47" s="263"/>
      <c r="J47" s="263"/>
      <c r="K47" s="263"/>
      <c r="L47" s="87"/>
      <c r="M47" s="74"/>
      <c r="N47" s="75"/>
    </row>
    <row r="48" spans="2:14" ht="15.75" customHeight="1">
      <c r="B48" s="107"/>
      <c r="C48" s="116" t="s">
        <v>106</v>
      </c>
      <c r="D48" s="109" t="s">
        <v>57</v>
      </c>
      <c r="E48" s="94"/>
      <c r="F48" s="94"/>
      <c r="G48" s="94"/>
      <c r="H48" s="94"/>
      <c r="I48" s="94"/>
      <c r="J48" s="94"/>
      <c r="K48" s="94"/>
      <c r="M48" s="171">
        <f>M41-M44</f>
        <v>0</v>
      </c>
      <c r="N48" s="75"/>
    </row>
    <row r="49" spans="2:14" ht="15.75" customHeight="1">
      <c r="B49" s="107"/>
      <c r="C49" s="76"/>
      <c r="D49" s="109"/>
      <c r="E49" s="94" t="s">
        <v>105</v>
      </c>
      <c r="F49" s="94"/>
      <c r="G49" s="94"/>
      <c r="H49" s="94"/>
      <c r="I49" s="94"/>
      <c r="J49" s="94"/>
      <c r="K49" s="94"/>
      <c r="L49" s="74"/>
      <c r="M49" s="92"/>
      <c r="N49" s="75"/>
    </row>
    <row r="50" spans="2:14" ht="15.75" customHeight="1">
      <c r="B50" s="107"/>
      <c r="C50" s="76"/>
      <c r="D50" s="109"/>
      <c r="E50" s="94"/>
      <c r="F50" s="94"/>
      <c r="G50" s="94"/>
      <c r="H50" s="94"/>
      <c r="I50" s="94"/>
      <c r="J50" s="94"/>
      <c r="K50" s="94"/>
      <c r="L50" s="74"/>
      <c r="M50" s="92"/>
      <c r="N50" s="75"/>
    </row>
    <row r="51" spans="2:14" ht="15.75" customHeight="1">
      <c r="B51" s="107"/>
      <c r="C51" s="116" t="s">
        <v>107</v>
      </c>
      <c r="D51" s="260" t="s">
        <v>36</v>
      </c>
      <c r="E51" s="261"/>
      <c r="F51" s="261"/>
      <c r="G51" s="261"/>
      <c r="H51" s="261"/>
      <c r="I51" s="261"/>
      <c r="J51" s="23"/>
      <c r="K51" s="23"/>
      <c r="L51" s="110">
        <v>20000000</v>
      </c>
      <c r="M51" s="92"/>
      <c r="N51" s="75"/>
    </row>
    <row r="52" spans="2:14" ht="15.75" customHeight="1">
      <c r="B52" s="107"/>
      <c r="C52" s="76"/>
      <c r="D52" s="76"/>
      <c r="E52" s="256" t="s">
        <v>116</v>
      </c>
      <c r="F52" s="256"/>
      <c r="G52" s="256"/>
      <c r="H52" s="256"/>
      <c r="I52" s="256"/>
      <c r="J52" s="256"/>
      <c r="K52" s="256"/>
      <c r="L52" s="74"/>
      <c r="M52" s="93"/>
      <c r="N52" s="75"/>
    </row>
    <row r="53" spans="2:14" ht="16.5">
      <c r="B53" s="107"/>
      <c r="C53" s="76"/>
      <c r="D53" s="105"/>
      <c r="E53" s="105"/>
      <c r="F53" s="105"/>
      <c r="G53" s="105"/>
      <c r="H53" s="105"/>
      <c r="I53" s="105"/>
      <c r="J53" s="105"/>
      <c r="K53" s="105"/>
      <c r="L53" s="74"/>
      <c r="M53" s="180"/>
      <c r="N53" s="75"/>
    </row>
    <row r="54" spans="2:14" ht="16.5">
      <c r="B54" s="107"/>
      <c r="C54" s="177" t="s">
        <v>108</v>
      </c>
      <c r="D54" s="258" t="s">
        <v>115</v>
      </c>
      <c r="E54" s="259"/>
      <c r="F54" s="259"/>
      <c r="G54" s="259"/>
      <c r="H54" s="259"/>
      <c r="I54" s="259"/>
      <c r="J54" s="259"/>
      <c r="K54" s="259"/>
      <c r="L54" s="95"/>
      <c r="M54" s="179">
        <f>MIN(M48,L51)</f>
        <v>0</v>
      </c>
      <c r="N54" s="75"/>
    </row>
    <row r="55" spans="2:14" ht="16.5">
      <c r="B55" s="107"/>
      <c r="C55" s="65"/>
      <c r="D55" s="142"/>
      <c r="E55" s="256" t="s">
        <v>110</v>
      </c>
      <c r="F55" s="256"/>
      <c r="G55" s="256"/>
      <c r="H55" s="256"/>
      <c r="I55" s="256"/>
      <c r="J55" s="256"/>
      <c r="K55" s="257"/>
      <c r="L55" s="95"/>
      <c r="M55" s="145"/>
      <c r="N55" s="75"/>
    </row>
    <row r="56" spans="2:14" ht="17.25" thickBot="1">
      <c r="B56" s="107"/>
      <c r="C56" s="65"/>
      <c r="D56" s="142"/>
      <c r="E56" s="143"/>
      <c r="F56" s="143"/>
      <c r="G56" s="143"/>
      <c r="H56" s="143"/>
      <c r="I56" s="143"/>
      <c r="J56" s="143"/>
      <c r="K56" s="143"/>
      <c r="L56" s="95"/>
      <c r="M56" s="145"/>
      <c r="N56" s="75"/>
    </row>
    <row r="57" spans="2:14" ht="15.75" customHeight="1" thickBot="1">
      <c r="B57" s="107"/>
      <c r="C57" s="183" t="s">
        <v>69</v>
      </c>
      <c r="D57" s="73" t="s">
        <v>114</v>
      </c>
      <c r="E57" s="143"/>
      <c r="F57" s="143"/>
      <c r="G57" s="143"/>
      <c r="H57" s="143"/>
      <c r="I57" s="143"/>
      <c r="J57" s="143"/>
      <c r="K57" s="143"/>
      <c r="L57" s="95"/>
      <c r="M57" s="162">
        <v>0</v>
      </c>
      <c r="N57" s="75"/>
    </row>
    <row r="58" spans="2:14" ht="16.5">
      <c r="B58" s="107"/>
      <c r="C58" s="65"/>
      <c r="D58" s="142"/>
      <c r="E58" s="256" t="s">
        <v>70</v>
      </c>
      <c r="F58" s="256"/>
      <c r="G58" s="256"/>
      <c r="H58" s="256"/>
      <c r="I58" s="256"/>
      <c r="J58" s="256"/>
      <c r="K58" s="257"/>
      <c r="L58" s="95"/>
      <c r="M58" s="145"/>
      <c r="N58" s="75"/>
    </row>
    <row r="59" spans="2:14" ht="15" thickBot="1">
      <c r="B59" s="111"/>
      <c r="C59" s="98"/>
      <c r="D59" s="96"/>
      <c r="E59" s="97"/>
      <c r="F59" s="98"/>
      <c r="G59" s="98"/>
      <c r="H59" s="98"/>
      <c r="I59" s="98"/>
      <c r="J59" s="98"/>
      <c r="K59" s="98"/>
      <c r="L59" s="98"/>
      <c r="M59" s="98"/>
      <c r="N59" s="99"/>
    </row>
    <row r="60" ht="14.25">
      <c r="E60" s="19"/>
    </row>
    <row r="61" spans="4:5" ht="14.25">
      <c r="D61" s="19"/>
      <c r="E61" s="7"/>
    </row>
    <row r="62" spans="4:5" ht="14.25">
      <c r="D62" s="19"/>
      <c r="E62" s="7"/>
    </row>
    <row r="63" ht="14.25">
      <c r="D63" s="18" t="s">
        <v>14</v>
      </c>
    </row>
    <row r="64" ht="14.25">
      <c r="D64" s="18" t="s">
        <v>14</v>
      </c>
    </row>
    <row r="65" ht="14.25">
      <c r="D65" s="18" t="s">
        <v>14</v>
      </c>
    </row>
    <row r="68" ht="24.75" customHeight="1"/>
    <row r="69" ht="30" customHeight="1"/>
  </sheetData>
  <sheetProtection sheet="1" objects="1" scenarios="1"/>
  <mergeCells count="32">
    <mergeCell ref="E33:J34"/>
    <mergeCell ref="E37:I37"/>
    <mergeCell ref="E13:K13"/>
    <mergeCell ref="D9:M10"/>
    <mergeCell ref="D31:J31"/>
    <mergeCell ref="E29:I29"/>
    <mergeCell ref="E32:I32"/>
    <mergeCell ref="E16:K16"/>
    <mergeCell ref="E58:K58"/>
    <mergeCell ref="E27:I27"/>
    <mergeCell ref="B2:N2"/>
    <mergeCell ref="B3:N3"/>
    <mergeCell ref="D24:J24"/>
    <mergeCell ref="D26:I26"/>
    <mergeCell ref="D7:M8"/>
    <mergeCell ref="D12:K12"/>
    <mergeCell ref="E17:K18"/>
    <mergeCell ref="D15:L15"/>
    <mergeCell ref="E45:K47"/>
    <mergeCell ref="D20:K20"/>
    <mergeCell ref="E21:K22"/>
    <mergeCell ref="D44:K44"/>
    <mergeCell ref="D41:K41"/>
    <mergeCell ref="D28:J28"/>
    <mergeCell ref="D36:J36"/>
    <mergeCell ref="E43:K43"/>
    <mergeCell ref="E42:I42"/>
    <mergeCell ref="D39:L39"/>
    <mergeCell ref="E55:K55"/>
    <mergeCell ref="D54:K54"/>
    <mergeCell ref="E52:K52"/>
    <mergeCell ref="D51:I51"/>
  </mergeCells>
  <printOptions horizontalCentered="1"/>
  <pageMargins left="0.5" right="0.5" top="0.75" bottom="0.53"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Wesley Edwards</dc:creator>
  <cp:keywords/>
  <dc:description/>
  <cp:lastModifiedBy>HUD</cp:lastModifiedBy>
  <cp:lastPrinted>2003-11-03T20:13:04Z</cp:lastPrinted>
  <dcterms:created xsi:type="dcterms:W3CDTF">2000-12-05T20:46:08Z</dcterms:created>
  <dcterms:modified xsi:type="dcterms:W3CDTF">2003-11-03T21:55:57Z</dcterms:modified>
  <cp:category/>
  <cp:version/>
  <cp:contentType/>
  <cp:contentStatus/>
</cp:coreProperties>
</file>